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85" windowHeight="6585" activeTab="2"/>
  </bookViews>
  <sheets>
    <sheet name="баланс" sheetId="1" r:id="rId1"/>
    <sheet name="Опу" sheetId="2" r:id="rId2"/>
    <sheet name="отчет о прибыли (2)" sheetId="3" r:id="rId3"/>
  </sheets>
  <externalReferences>
    <externalReference r:id="rId6"/>
    <externalReference r:id="rId7"/>
  </externalReferences>
  <definedNames>
    <definedName name="_xlnm.Print_Area" localSheetId="2">'отчет о прибыли (2)'!$A:$IV</definedName>
  </definedNames>
  <calcPr fullCalcOnLoad="1"/>
</workbook>
</file>

<file path=xl/sharedStrings.xml><?xml version="1.0" encoding="utf-8"?>
<sst xmlns="http://schemas.openxmlformats.org/spreadsheetml/2006/main" count="138" uniqueCount="121">
  <si>
    <t xml:space="preserve">Бишкекский филиал Национального Банка Пакистана </t>
  </si>
  <si>
    <t>Прочие активы</t>
  </si>
  <si>
    <t>Прочие обязательства</t>
  </si>
  <si>
    <t xml:space="preserve">Ж.А. Табалдиева </t>
  </si>
  <si>
    <t>ОТЧЕТ О ПРИБЫЛИ И УБЫТКАХ</t>
  </si>
  <si>
    <t>Наименование статей</t>
  </si>
  <si>
    <t>ВСЕГО ПРОЦЕНТНЫЕ  ДОХОДЫ</t>
  </si>
  <si>
    <t>ВСЕГО ПРОЦЕНТНЫЕ РАСХОДЫ</t>
  </si>
  <si>
    <t>ЧИСТЫЙ ПРОЦЕНТНЫЙ ДОХОД  до формирования резерва на покрытие потенциальных убытков по ссудам</t>
  </si>
  <si>
    <t>Формирование  резерва на покрытие потенциальных убытков  по ссудам</t>
  </si>
  <si>
    <t xml:space="preserve">ЧИСТЫЙ ПРОЦЕНТНЫЙ ДОХОД </t>
  </si>
  <si>
    <t xml:space="preserve">Прочие доходы </t>
  </si>
  <si>
    <t>ЧИСТЫЕ НЕПРОЦЕНТНЫЕ ДОХОДЫ</t>
  </si>
  <si>
    <t>ВСЕГО ОПЕРАЦИОННЫЕ ДОХОДЫ</t>
  </si>
  <si>
    <t>ВСЕГО ОПЕРАЦИОННЫЕ РАСХОДЫ</t>
  </si>
  <si>
    <t xml:space="preserve">ПРИБЫЛЬ ( УБЫТКИ) ДО ВЫЧЕТА НАЛОГА НА ПРИБЫЛЬ </t>
  </si>
  <si>
    <t>Налог на прибыль</t>
  </si>
  <si>
    <t>Отсроченные налоги</t>
  </si>
  <si>
    <t>Всего: Расходы по налогу на прибыль</t>
  </si>
  <si>
    <t>ЧИСТАЯ ПРИБЫЛЬ (УБЫТКИ)</t>
  </si>
  <si>
    <t>Генеральный менеджер</t>
  </si>
  <si>
    <t>Главный бухгалтер</t>
  </si>
  <si>
    <t xml:space="preserve">                              </t>
  </si>
  <si>
    <t>БУХГАЛТЕРСКИЙ БАЛАНС</t>
  </si>
  <si>
    <t>Название статей</t>
  </si>
  <si>
    <t>Предыд. период  31/12/04.</t>
  </si>
  <si>
    <t>АКТИВЫ</t>
  </si>
  <si>
    <t xml:space="preserve">Денежные средства </t>
  </si>
  <si>
    <t>Долговые ценные бумаги, удерживаемые до погашения-государственные ценные бумаги</t>
  </si>
  <si>
    <t>Ссуды клиентам</t>
  </si>
  <si>
    <t>минус: Резерв на покрытие потенциальных кредитных и лизинговых потерь и убытков</t>
  </si>
  <si>
    <t>Ссуды клиентам, нетто</t>
  </si>
  <si>
    <t>Основные средства банка</t>
  </si>
  <si>
    <t>Нематериальные активы</t>
  </si>
  <si>
    <t xml:space="preserve"> ВСЕГО: АКТИВЫ</t>
  </si>
  <si>
    <t>ОБЯЗАТЕЛЬСТВА</t>
  </si>
  <si>
    <t xml:space="preserve">Отcроченное налоговое обязательство </t>
  </si>
  <si>
    <t>ВСЕГО: ОБЯЗАТЕЛЬСТВА</t>
  </si>
  <si>
    <t>КАПИТАЛ</t>
  </si>
  <si>
    <t>Простые акции</t>
  </si>
  <si>
    <t>Нераспределенная прибыль</t>
  </si>
  <si>
    <t>ВСЕГО: КАПИТАЛ</t>
  </si>
  <si>
    <t>ВСЕГО: ОБЯЗАТЕЛЬСТВА И КАПИТАЛ</t>
  </si>
  <si>
    <t>Субординированный долг</t>
  </si>
  <si>
    <t>Операции по РЕПО соглашению</t>
  </si>
  <si>
    <t>Остатки на счетах в  Национальном банке Кыргызской Республики</t>
  </si>
  <si>
    <t>Ссуды  банкам, нетто</t>
  </si>
  <si>
    <t>Средства клиентов</t>
  </si>
  <si>
    <t xml:space="preserve">Средства и ссуды, полученные от  банков </t>
  </si>
  <si>
    <t>Кредиты от НБКР</t>
  </si>
  <si>
    <t>Средства, предоставленные банкам</t>
  </si>
  <si>
    <t>Доходы по услугам и комиссионные полученные</t>
  </si>
  <si>
    <t>Расходы по услугам и комиссионные уплаченные</t>
  </si>
  <si>
    <t>Доходы (убытки) от операций с иностранной валютой нетто</t>
  </si>
  <si>
    <t>(тыс.сом)</t>
  </si>
  <si>
    <t>М. Наимулла Джан</t>
  </si>
  <si>
    <t>31/01/07</t>
  </si>
  <si>
    <t>на 31 января 2008 года</t>
  </si>
  <si>
    <t>на 31/01/08</t>
  </si>
  <si>
    <t>на 31/01/07</t>
  </si>
  <si>
    <t>на 31/12/07</t>
  </si>
  <si>
    <t xml:space="preserve">№  </t>
  </si>
  <si>
    <t>Наименование показателя</t>
  </si>
  <si>
    <t>№ баланс. счетов</t>
  </si>
  <si>
    <t>Проценты по долговым  ценным бумагам</t>
  </si>
  <si>
    <t>60001-60099</t>
  </si>
  <si>
    <t>Проценты по депозитам в НБКР</t>
  </si>
  <si>
    <t xml:space="preserve">Проценты по депозитам в банках </t>
  </si>
  <si>
    <t>60111-60121</t>
  </si>
  <si>
    <t>Проценты по кредитам банкам</t>
  </si>
  <si>
    <t>60201,60501,</t>
  </si>
  <si>
    <t xml:space="preserve">Проценты  по операциям РЕПО-соглашение </t>
  </si>
  <si>
    <t>Проценты и комиссионные по кредитам клиентам</t>
  </si>
  <si>
    <t>60511-60591</t>
  </si>
  <si>
    <t>ВСЕГО: ПРОЦЕНТНЫЕ  ДОХОДЫ</t>
  </si>
  <si>
    <t xml:space="preserve">сумма 1-6 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</si>
  <si>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</si>
  <si>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</si>
  <si>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</si>
  <si>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</si>
  <si>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</si>
  <si>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70101,70201 70211-70311</t>
  </si>
  <si>
    <t>Проценты от операций по РЕПО- соглашению</t>
  </si>
  <si>
    <t>Проценты по кредитам от НБКР и плата за несоблюдение обязательных резервных требований</t>
  </si>
  <si>
    <t>Проценты по долгосрочным долгу, и прочие процентные расходы</t>
  </si>
  <si>
    <t>70501,70601-70699</t>
  </si>
  <si>
    <t>ВСЕГО: ПРОЦЕНТНЫЕ РАСХОДЫ</t>
  </si>
  <si>
    <t xml:space="preserve">сумма 8-15            </t>
  </si>
  <si>
    <t>ЧИСТЫЙ ПРОЦЕНТНЫЙ ДОХОД до формирования резерва на покрытие потенциальных убытков по ссудам</t>
  </si>
  <si>
    <t>стр.7 - стр.16</t>
  </si>
  <si>
    <t>Формирование резерва на покрытие потенциальных убытков по ссудам</t>
  </si>
  <si>
    <t xml:space="preserve"> 17  - 18</t>
  </si>
  <si>
    <t>Доходы по  услугам и комиссионные сборы</t>
  </si>
  <si>
    <t>60601-60661</t>
  </si>
  <si>
    <t>80361,80311,80599</t>
  </si>
  <si>
    <t>Доходы (убытки) от операций с драгоц. металлами, ин.валютой и от инвестиций  и торговых операций (сальдо)</t>
  </si>
  <si>
    <t>60701,60901,60801-60830</t>
  </si>
  <si>
    <t>Прочие доходы</t>
  </si>
  <si>
    <t>61001-61099</t>
  </si>
  <si>
    <t xml:space="preserve">сумма  20 - 22 </t>
  </si>
  <si>
    <t>Расходы на персонал</t>
  </si>
  <si>
    <t>80001-80091</t>
  </si>
  <si>
    <t>Расходы на амортизацию основных средств и нематериальных активов</t>
  </si>
  <si>
    <t>80111,80121,80201,80211, 80251</t>
  </si>
  <si>
    <t>Административные расходы</t>
  </si>
  <si>
    <t>80301-80399</t>
  </si>
  <si>
    <t>Расходы по кредитам и долгам</t>
  </si>
  <si>
    <t>80401-80441</t>
  </si>
  <si>
    <t>Прочие операционные расходы</t>
  </si>
  <si>
    <t>80501-80599</t>
  </si>
  <si>
    <t xml:space="preserve"> Налоги, кроме налогов на прибыль и собственность</t>
  </si>
  <si>
    <t>80601-80611</t>
  </si>
  <si>
    <t>ВСЕГО: ОПЕРАЦИОННЫЕ РАСХОДЫ</t>
  </si>
  <si>
    <t xml:space="preserve">сумма 24-30 </t>
  </si>
  <si>
    <t xml:space="preserve">19 + .23 - 31 </t>
  </si>
  <si>
    <t>Всего: Расходы по налогу на   прибыль</t>
  </si>
  <si>
    <t xml:space="preserve">стр.33+ стр.34 </t>
  </si>
  <si>
    <t>33-37</t>
  </si>
  <si>
    <t xml:space="preserve">                                                           </t>
  </si>
  <si>
    <t xml:space="preserve">Главный  бухгалтер                        ________________         Ж.А.Табалдиева                      </t>
  </si>
  <si>
    <t>31/01/08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</si>
</sst>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%"/>
    <numFmt numFmtId="173" formatCode="#,##0;\(#,##0\)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#,##0.0;\(#,##0.0\)"/>
    <numFmt numFmtId="183" formatCode="#,##0.00;\(#,##0.00\)"/>
    <numFmt numFmtId="184" formatCode="#,##0.000;\(#,##0.000\)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i/>
      <sz val="10"/>
      <name val="Arial Narro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173" fontId="7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 horizontal="right"/>
    </xf>
    <xf numFmtId="173" fontId="7" fillId="0" borderId="2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2" xfId="0" applyFont="1" applyBorder="1" applyAlignment="1">
      <alignment wrapText="1"/>
    </xf>
    <xf numFmtId="173" fontId="7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wrapText="1"/>
    </xf>
    <xf numFmtId="173" fontId="7" fillId="0" borderId="3" xfId="0" applyNumberFormat="1" applyFont="1" applyBorder="1" applyAlignment="1">
      <alignment horizontal="right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3" fontId="7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wrapText="1"/>
    </xf>
    <xf numFmtId="173" fontId="7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173" fontId="7" fillId="0" borderId="0" xfId="0" applyNumberFormat="1" applyFont="1" applyBorder="1" applyAlignment="1">
      <alignment vertical="center"/>
    </xf>
    <xf numFmtId="173" fontId="7" fillId="0" borderId="5" xfId="0" applyNumberFormat="1" applyFont="1" applyBorder="1" applyAlignment="1">
      <alignment vertical="center"/>
    </xf>
    <xf numFmtId="173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wrapText="1"/>
    </xf>
    <xf numFmtId="173" fontId="7" fillId="0" borderId="5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173" fontId="6" fillId="0" borderId="4" xfId="0" applyNumberFormat="1" applyFont="1" applyBorder="1" applyAlignment="1">
      <alignment vertical="center"/>
    </xf>
    <xf numFmtId="173" fontId="6" fillId="0" borderId="5" xfId="0" applyNumberFormat="1" applyFont="1" applyBorder="1" applyAlignment="1">
      <alignment vertical="center"/>
    </xf>
    <xf numFmtId="173" fontId="6" fillId="0" borderId="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173" fontId="7" fillId="0" borderId="6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173" fontId="6" fillId="0" borderId="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4" xfId="0" applyBorder="1" applyAlignment="1">
      <alignment/>
    </xf>
    <xf numFmtId="0" fontId="9" fillId="0" borderId="1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49" fontId="6" fillId="0" borderId="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right"/>
    </xf>
    <xf numFmtId="0" fontId="14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173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Continuous" wrapText="1"/>
    </xf>
    <xf numFmtId="0" fontId="10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Continuous" vertical="center" wrapText="1"/>
    </xf>
    <xf numFmtId="173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/>
    </xf>
    <xf numFmtId="173" fontId="7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wrapText="1"/>
    </xf>
    <xf numFmtId="173" fontId="7" fillId="0" borderId="2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vertical="center"/>
    </xf>
    <xf numFmtId="173" fontId="7" fillId="0" borderId="4" xfId="0" applyNumberFormat="1" applyFont="1" applyBorder="1" applyAlignment="1">
      <alignment horizontal="right" vertical="center" wrapText="1"/>
    </xf>
    <xf numFmtId="173" fontId="7" fillId="0" borderId="0" xfId="0" applyNumberFormat="1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86;&#1090;&#1095;&#1077;&#1090;&#1099;\&#1060;&#1080;&#1085;.&#1086;&#1090;&#1095;&#1077;&#1090;%2005\&#1060;&#1080;&#1085;.%20&#1085;&#1072;%20%2001.12.0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86;&#1090;&#1095;&#1077;&#1090;&#1099;\&#1060;&#1080;&#1085;.&#1086;&#1090;&#1095;&#1077;&#1090;%2006\&#1060;&#1080;&#1085;%20&#1086;&#1090;&#1095;&#1077;&#1090;%2001.04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баланс сокр"/>
      <sheetName val="Лист2"/>
      <sheetName val="Лист3"/>
      <sheetName val="Balance sheet"/>
      <sheetName val="Income statement "/>
      <sheetName val="Income statement(2a)"/>
      <sheetName val="cash flow"/>
      <sheetName val="изм.стр.кап."/>
      <sheetName val="нормативы"/>
    </sheetNames>
    <sheetDataSet>
      <sheetData sheetId="0">
        <row r="87">
          <cell r="A87" t="str">
            <v> Генеральный менеджер          ___________________ М. Наимулла Джан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у"/>
      <sheetName val="отчет о прибыли"/>
      <sheetName val="cash flow"/>
      <sheetName val="о движ  капитала"/>
      <sheetName val="норматив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19">
      <selection activeCell="K43" sqref="K43"/>
    </sheetView>
  </sheetViews>
  <sheetFormatPr defaultColWidth="9.00390625" defaultRowHeight="12.75"/>
  <cols>
    <col min="1" max="1" width="44.625" style="0" customWidth="1"/>
    <col min="2" max="2" width="1.875" style="0" customWidth="1"/>
    <col min="3" max="3" width="9.625" style="0" customWidth="1"/>
    <col min="4" max="4" width="1.875" style="0" customWidth="1"/>
    <col min="5" max="5" width="9.625" style="0" customWidth="1"/>
    <col min="6" max="6" width="0.12890625" style="0" hidden="1" customWidth="1"/>
    <col min="7" max="7" width="1.875" style="0" customWidth="1"/>
    <col min="8" max="8" width="9.625" style="0" customWidth="1"/>
  </cols>
  <sheetData>
    <row r="1" spans="1:4" ht="15">
      <c r="A1" s="74" t="s">
        <v>0</v>
      </c>
      <c r="B1" s="1"/>
      <c r="C1" s="1"/>
      <c r="D1" s="1"/>
    </row>
    <row r="2" spans="1:8" ht="16.5" thickBot="1">
      <c r="A2" s="69"/>
      <c r="B2" s="69"/>
      <c r="C2" s="69"/>
      <c r="D2" s="69"/>
      <c r="E2" s="69"/>
      <c r="F2" s="70"/>
      <c r="G2" s="38"/>
      <c r="H2" s="38"/>
    </row>
    <row r="3" spans="1:8" ht="15.75">
      <c r="A3" s="71"/>
      <c r="B3" s="71"/>
      <c r="C3" s="71"/>
      <c r="D3" s="71"/>
      <c r="E3" s="71"/>
      <c r="F3" s="41"/>
      <c r="G3" s="12"/>
      <c r="H3" s="12"/>
    </row>
    <row r="4" spans="1:7" ht="15.75">
      <c r="A4" s="15" t="s">
        <v>23</v>
      </c>
      <c r="B4" s="15"/>
      <c r="C4" s="39"/>
      <c r="D4" s="39"/>
      <c r="E4" s="39"/>
      <c r="F4" s="39"/>
      <c r="G4" s="39"/>
    </row>
    <row r="5" spans="1:6" s="40" customFormat="1" ht="12.75">
      <c r="A5" s="4" t="s">
        <v>57</v>
      </c>
      <c r="B5" s="4"/>
      <c r="C5" s="4"/>
      <c r="D5" s="4"/>
      <c r="E5" s="4"/>
      <c r="F5" s="4"/>
    </row>
    <row r="6" spans="1:8" ht="12.75">
      <c r="A6" s="11"/>
      <c r="B6" s="11"/>
      <c r="C6" s="11"/>
      <c r="D6" s="11"/>
      <c r="E6" s="41"/>
      <c r="F6" s="11"/>
      <c r="H6" s="67" t="s">
        <v>54</v>
      </c>
    </row>
    <row r="7" spans="1:8" ht="13.5" thickBot="1">
      <c r="A7" s="42"/>
      <c r="B7" s="11"/>
      <c r="C7" s="42"/>
      <c r="D7" s="11"/>
      <c r="E7" s="42"/>
      <c r="F7" s="11"/>
      <c r="H7" s="68"/>
    </row>
    <row r="8" spans="1:8" ht="22.5" customHeight="1" thickTop="1">
      <c r="A8" s="43" t="s">
        <v>24</v>
      </c>
      <c r="B8" s="17"/>
      <c r="C8" s="43" t="s">
        <v>58</v>
      </c>
      <c r="D8" s="17"/>
      <c r="E8" s="43" t="s">
        <v>59</v>
      </c>
      <c r="F8" s="44" t="s">
        <v>25</v>
      </c>
      <c r="G8" s="45"/>
      <c r="H8" s="43" t="s">
        <v>60</v>
      </c>
    </row>
    <row r="9" spans="1:8" ht="12.75">
      <c r="A9" s="46" t="s">
        <v>26</v>
      </c>
      <c r="B9" s="46"/>
      <c r="C9" s="41"/>
      <c r="D9" s="41"/>
      <c r="E9" s="12"/>
      <c r="F9" s="47"/>
      <c r="H9" s="41"/>
    </row>
    <row r="10" spans="1:8" ht="12.75">
      <c r="A10" s="21" t="s">
        <v>27</v>
      </c>
      <c r="B10" s="21"/>
      <c r="C10" s="48">
        <v>29635</v>
      </c>
      <c r="D10" s="48"/>
      <c r="E10" s="48">
        <v>47414</v>
      </c>
      <c r="F10" s="49">
        <v>36547</v>
      </c>
      <c r="H10" s="48">
        <v>51745</v>
      </c>
    </row>
    <row r="11" spans="1:8" ht="25.5">
      <c r="A11" s="21" t="s">
        <v>45</v>
      </c>
      <c r="B11" s="21"/>
      <c r="C11" s="48">
        <v>46890</v>
      </c>
      <c r="D11" s="48"/>
      <c r="E11" s="48">
        <v>51426</v>
      </c>
      <c r="F11" s="49">
        <v>392</v>
      </c>
      <c r="H11" s="48">
        <v>44049</v>
      </c>
    </row>
    <row r="12" spans="1:8" ht="12.75">
      <c r="A12" s="21" t="s">
        <v>50</v>
      </c>
      <c r="B12" s="21"/>
      <c r="C12" s="48">
        <f>145353+132993+914</f>
        <v>279260</v>
      </c>
      <c r="D12" s="48"/>
      <c r="E12" s="48">
        <f>233216+119221+2277</f>
        <v>354714</v>
      </c>
      <c r="F12" s="49">
        <v>157459</v>
      </c>
      <c r="H12" s="48">
        <f>53160+130521+697</f>
        <v>184378</v>
      </c>
    </row>
    <row r="13" spans="1:8" ht="12.75">
      <c r="A13" s="21" t="s">
        <v>44</v>
      </c>
      <c r="B13" s="21"/>
      <c r="C13" s="48"/>
      <c r="D13" s="48"/>
      <c r="E13" s="48">
        <v>0</v>
      </c>
      <c r="F13" s="49"/>
      <c r="H13" s="48">
        <v>0</v>
      </c>
    </row>
    <row r="14" spans="1:8" ht="25.5">
      <c r="A14" s="21" t="s">
        <v>28</v>
      </c>
      <c r="B14" s="21"/>
      <c r="C14" s="48">
        <v>64327</v>
      </c>
      <c r="D14" s="48"/>
      <c r="E14" s="48">
        <v>7246</v>
      </c>
      <c r="F14" s="49">
        <v>3851</v>
      </c>
      <c r="H14" s="48">
        <v>62718</v>
      </c>
    </row>
    <row r="15" spans="1:8" ht="12.75">
      <c r="A15" s="21" t="s">
        <v>46</v>
      </c>
      <c r="B15" s="21"/>
      <c r="C15" s="48">
        <v>101090</v>
      </c>
      <c r="D15" s="48"/>
      <c r="E15" s="48">
        <v>63718</v>
      </c>
      <c r="F15" s="49">
        <v>110513</v>
      </c>
      <c r="H15" s="48">
        <v>117146</v>
      </c>
    </row>
    <row r="16" spans="1:8" ht="12.75">
      <c r="A16" s="21" t="s">
        <v>29</v>
      </c>
      <c r="B16" s="21"/>
      <c r="C16" s="48">
        <v>36769</v>
      </c>
      <c r="D16" s="48"/>
      <c r="E16" s="48">
        <v>21159</v>
      </c>
      <c r="F16" s="49">
        <v>2106</v>
      </c>
      <c r="H16" s="48">
        <v>38035</v>
      </c>
    </row>
    <row r="17" spans="1:8" ht="25.5">
      <c r="A17" s="21" t="s">
        <v>30</v>
      </c>
      <c r="B17" s="21"/>
      <c r="C17" s="48">
        <v>-735</v>
      </c>
      <c r="D17" s="48"/>
      <c r="E17" s="48">
        <v>-423</v>
      </c>
      <c r="F17" s="49">
        <v>-33</v>
      </c>
      <c r="H17" s="48">
        <v>-761</v>
      </c>
    </row>
    <row r="18" spans="1:8" ht="12.75">
      <c r="A18" s="21" t="s">
        <v>31</v>
      </c>
      <c r="B18" s="21"/>
      <c r="C18" s="48">
        <f>C16+C17+14</f>
        <v>36048</v>
      </c>
      <c r="D18" s="48"/>
      <c r="E18" s="48">
        <f>E16+E17</f>
        <v>20736</v>
      </c>
      <c r="F18" s="48">
        <f>F16+F17</f>
        <v>2073</v>
      </c>
      <c r="G18" s="48"/>
      <c r="H18" s="48">
        <f>H16+H17</f>
        <v>37274</v>
      </c>
    </row>
    <row r="19" spans="1:8" ht="12.75">
      <c r="A19" s="51" t="s">
        <v>32</v>
      </c>
      <c r="B19" s="51"/>
      <c r="C19" s="5">
        <v>21870</v>
      </c>
      <c r="D19" s="5"/>
      <c r="E19" s="5">
        <v>21333</v>
      </c>
      <c r="F19" s="52">
        <v>23047</v>
      </c>
      <c r="H19" s="5">
        <v>21957</v>
      </c>
    </row>
    <row r="20" spans="1:8" ht="12.75">
      <c r="A20" s="51" t="s">
        <v>33</v>
      </c>
      <c r="B20" s="51"/>
      <c r="C20" s="5">
        <v>285</v>
      </c>
      <c r="D20" s="5"/>
      <c r="E20" s="5">
        <v>231</v>
      </c>
      <c r="F20" s="52">
        <v>52</v>
      </c>
      <c r="H20" s="5">
        <v>296</v>
      </c>
    </row>
    <row r="21" spans="1:8" ht="12.75">
      <c r="A21" s="21" t="s">
        <v>1</v>
      </c>
      <c r="B21" s="21"/>
      <c r="C21" s="48">
        <v>4654</v>
      </c>
      <c r="D21" s="48"/>
      <c r="E21" s="48">
        <v>4564</v>
      </c>
      <c r="F21" s="49">
        <v>1752</v>
      </c>
      <c r="H21" s="48">
        <v>179</v>
      </c>
    </row>
    <row r="22" spans="1:8" ht="13.5" thickBot="1">
      <c r="A22" s="53" t="s">
        <v>34</v>
      </c>
      <c r="B22" s="30"/>
      <c r="C22" s="54">
        <f>C10++C11+C12+C13+C14+C15+C18+C19+C20+C21</f>
        <v>584059</v>
      </c>
      <c r="D22" s="50"/>
      <c r="E22" s="54">
        <f>E10++E11+E12+E13+E14+E15+E18+E19+E20+E21</f>
        <v>571382</v>
      </c>
      <c r="F22" s="55" t="e">
        <f>#REF!+#REF!+#REF!+#REF!+#REF!+F14+#REF!+F15+F16+F17+F19+F20+#REF!+#REF!+#REF!+F21</f>
        <v>#REF!</v>
      </c>
      <c r="H22" s="54">
        <f>H10++H11+H12+H13+H14+H15+H18+H19+H20+H21</f>
        <v>519742</v>
      </c>
    </row>
    <row r="23" spans="1:8" ht="13.5" thickTop="1">
      <c r="A23" s="30"/>
      <c r="B23" s="30"/>
      <c r="C23" s="50"/>
      <c r="D23" s="50"/>
      <c r="E23" s="50"/>
      <c r="F23" s="56"/>
      <c r="H23" s="50"/>
    </row>
    <row r="24" spans="1:8" ht="12.75">
      <c r="A24" s="57" t="s">
        <v>35</v>
      </c>
      <c r="B24" s="57"/>
      <c r="C24" s="5"/>
      <c r="D24" s="5"/>
      <c r="E24" s="5"/>
      <c r="F24" s="58"/>
      <c r="H24" s="5"/>
    </row>
    <row r="25" spans="1:256" s="12" customFormat="1" ht="12.75">
      <c r="A25" s="21" t="s">
        <v>48</v>
      </c>
      <c r="B25" s="21"/>
      <c r="C25" s="48">
        <v>0</v>
      </c>
      <c r="D25" s="48"/>
      <c r="E25" s="48">
        <v>0</v>
      </c>
      <c r="F25" s="49">
        <v>11279</v>
      </c>
      <c r="G25" s="59"/>
      <c r="H25" s="48">
        <v>0</v>
      </c>
      <c r="I25" s="61"/>
      <c r="J25" s="61"/>
      <c r="K25" s="62"/>
      <c r="L25" s="59"/>
      <c r="M25" s="60"/>
      <c r="N25" s="61"/>
      <c r="O25" s="61"/>
      <c r="P25" s="62"/>
      <c r="Q25" s="59"/>
      <c r="R25" s="60"/>
      <c r="S25" s="61"/>
      <c r="T25" s="61"/>
      <c r="U25" s="62"/>
      <c r="V25" s="59"/>
      <c r="W25" s="60"/>
      <c r="X25" s="61"/>
      <c r="Y25" s="61"/>
      <c r="Z25" s="62"/>
      <c r="AA25" s="59"/>
      <c r="AB25" s="60"/>
      <c r="AC25" s="61"/>
      <c r="AD25" s="61"/>
      <c r="AE25" s="62"/>
      <c r="AF25" s="59"/>
      <c r="AG25" s="60"/>
      <c r="AH25" s="61"/>
      <c r="AI25" s="61"/>
      <c r="AJ25" s="62"/>
      <c r="AK25" s="59"/>
      <c r="AL25" s="60"/>
      <c r="AM25" s="61"/>
      <c r="AN25" s="61"/>
      <c r="AO25" s="62"/>
      <c r="AP25" s="59"/>
      <c r="AQ25" s="60"/>
      <c r="AR25" s="61"/>
      <c r="AS25" s="61"/>
      <c r="AT25" s="62"/>
      <c r="AU25" s="59"/>
      <c r="AV25" s="60"/>
      <c r="AW25" s="61"/>
      <c r="AX25" s="61"/>
      <c r="AY25" s="62"/>
      <c r="AZ25" s="59"/>
      <c r="BA25" s="60"/>
      <c r="BB25" s="61"/>
      <c r="BC25" s="61"/>
      <c r="BD25" s="62"/>
      <c r="BE25" s="59"/>
      <c r="BF25" s="60"/>
      <c r="BG25" s="61"/>
      <c r="BH25" s="61"/>
      <c r="BI25" s="62"/>
      <c r="BJ25" s="59"/>
      <c r="BK25" s="60"/>
      <c r="BL25" s="61"/>
      <c r="BM25" s="61"/>
      <c r="BN25" s="62"/>
      <c r="BO25" s="59"/>
      <c r="BP25" s="60"/>
      <c r="BQ25" s="61"/>
      <c r="BR25" s="61"/>
      <c r="BS25" s="62"/>
      <c r="BT25" s="59"/>
      <c r="BU25" s="60"/>
      <c r="BV25" s="61"/>
      <c r="BW25" s="61"/>
      <c r="BX25" s="62"/>
      <c r="BY25" s="59"/>
      <c r="BZ25" s="60"/>
      <c r="CA25" s="61"/>
      <c r="CB25" s="61"/>
      <c r="CC25" s="62"/>
      <c r="CD25" s="59"/>
      <c r="CE25" s="60"/>
      <c r="CF25" s="61"/>
      <c r="CG25" s="61"/>
      <c r="CH25" s="62"/>
      <c r="CI25" s="59"/>
      <c r="CJ25" s="60"/>
      <c r="CK25" s="61"/>
      <c r="CL25" s="61"/>
      <c r="CM25" s="62"/>
      <c r="CN25" s="59"/>
      <c r="CO25" s="60"/>
      <c r="CP25" s="61"/>
      <c r="CQ25" s="61"/>
      <c r="CR25" s="62"/>
      <c r="CS25" s="59"/>
      <c r="CT25" s="60"/>
      <c r="CU25" s="61"/>
      <c r="CV25" s="61"/>
      <c r="CW25" s="62"/>
      <c r="CX25" s="59"/>
      <c r="CY25" s="60"/>
      <c r="CZ25" s="61"/>
      <c r="DA25" s="61"/>
      <c r="DB25" s="62"/>
      <c r="DC25" s="59"/>
      <c r="DD25" s="60"/>
      <c r="DE25" s="61"/>
      <c r="DF25" s="61"/>
      <c r="DG25" s="62"/>
      <c r="DH25" s="59"/>
      <c r="DI25" s="60"/>
      <c r="DJ25" s="61"/>
      <c r="DK25" s="61"/>
      <c r="DL25" s="62"/>
      <c r="DM25" s="59"/>
      <c r="DN25" s="60"/>
      <c r="DO25" s="61"/>
      <c r="DP25" s="61"/>
      <c r="DQ25" s="62"/>
      <c r="DR25" s="59"/>
      <c r="DS25" s="60"/>
      <c r="DT25" s="61"/>
      <c r="DU25" s="61"/>
      <c r="DV25" s="62"/>
      <c r="DW25" s="59"/>
      <c r="DX25" s="60"/>
      <c r="DY25" s="61"/>
      <c r="DZ25" s="61"/>
      <c r="EA25" s="62"/>
      <c r="EB25" s="59"/>
      <c r="EC25" s="60"/>
      <c r="ED25" s="61"/>
      <c r="EE25" s="61"/>
      <c r="EF25" s="62"/>
      <c r="EG25" s="59"/>
      <c r="EH25" s="60"/>
      <c r="EI25" s="61"/>
      <c r="EJ25" s="61"/>
      <c r="EK25" s="62"/>
      <c r="EL25" s="59"/>
      <c r="EM25" s="60"/>
      <c r="EN25" s="61"/>
      <c r="EO25" s="61"/>
      <c r="EP25" s="62"/>
      <c r="EQ25" s="59"/>
      <c r="ER25" s="60"/>
      <c r="ES25" s="61"/>
      <c r="ET25" s="61"/>
      <c r="EU25" s="62"/>
      <c r="EV25" s="59"/>
      <c r="EW25" s="60"/>
      <c r="EX25" s="61"/>
      <c r="EY25" s="61"/>
      <c r="EZ25" s="62"/>
      <c r="FA25" s="59"/>
      <c r="FB25" s="60"/>
      <c r="FC25" s="61"/>
      <c r="FD25" s="61"/>
      <c r="FE25" s="62"/>
      <c r="FF25" s="59"/>
      <c r="FG25" s="60"/>
      <c r="FH25" s="61"/>
      <c r="FI25" s="61"/>
      <c r="FJ25" s="62"/>
      <c r="FK25" s="59"/>
      <c r="FL25" s="60"/>
      <c r="FM25" s="61"/>
      <c r="FN25" s="61"/>
      <c r="FO25" s="62"/>
      <c r="FP25" s="59"/>
      <c r="FQ25" s="60"/>
      <c r="FR25" s="61"/>
      <c r="FS25" s="61"/>
      <c r="FT25" s="62"/>
      <c r="FU25" s="59"/>
      <c r="FV25" s="60"/>
      <c r="FW25" s="61"/>
      <c r="FX25" s="61"/>
      <c r="FY25" s="62"/>
      <c r="FZ25" s="59"/>
      <c r="GA25" s="60"/>
      <c r="GB25" s="61"/>
      <c r="GC25" s="61"/>
      <c r="GD25" s="62"/>
      <c r="GE25" s="59"/>
      <c r="GF25" s="60"/>
      <c r="GG25" s="61"/>
      <c r="GH25" s="61"/>
      <c r="GI25" s="62"/>
      <c r="GJ25" s="59"/>
      <c r="GK25" s="60"/>
      <c r="GL25" s="61"/>
      <c r="GM25" s="61"/>
      <c r="GN25" s="62"/>
      <c r="GO25" s="59"/>
      <c r="GP25" s="60"/>
      <c r="GQ25" s="61"/>
      <c r="GR25" s="61"/>
      <c r="GS25" s="62"/>
      <c r="GT25" s="59"/>
      <c r="GU25" s="60"/>
      <c r="GV25" s="61"/>
      <c r="GW25" s="61"/>
      <c r="GX25" s="62"/>
      <c r="GY25" s="59"/>
      <c r="GZ25" s="60"/>
      <c r="HA25" s="61"/>
      <c r="HB25" s="61"/>
      <c r="HC25" s="62"/>
      <c r="HD25" s="59"/>
      <c r="HE25" s="60"/>
      <c r="HF25" s="61"/>
      <c r="HG25" s="61"/>
      <c r="HH25" s="62"/>
      <c r="HI25" s="59"/>
      <c r="HJ25" s="60"/>
      <c r="HK25" s="61"/>
      <c r="HL25" s="61"/>
      <c r="HM25" s="62"/>
      <c r="HN25" s="59"/>
      <c r="HO25" s="60"/>
      <c r="HP25" s="61"/>
      <c r="HQ25" s="61"/>
      <c r="HR25" s="62"/>
      <c r="HS25" s="59"/>
      <c r="HT25" s="60"/>
      <c r="HU25" s="61"/>
      <c r="HV25" s="61"/>
      <c r="HW25" s="62"/>
      <c r="HX25" s="59"/>
      <c r="HY25" s="60"/>
      <c r="HZ25" s="61"/>
      <c r="IA25" s="61"/>
      <c r="IB25" s="62"/>
      <c r="IC25" s="59"/>
      <c r="ID25" s="60"/>
      <c r="IE25" s="61"/>
      <c r="IF25" s="61"/>
      <c r="IG25" s="62"/>
      <c r="IH25" s="59"/>
      <c r="II25" s="60"/>
      <c r="IJ25" s="61"/>
      <c r="IK25" s="61"/>
      <c r="IL25" s="62"/>
      <c r="IM25" s="59"/>
      <c r="IN25" s="60"/>
      <c r="IO25" s="61"/>
      <c r="IP25" s="61"/>
      <c r="IQ25" s="62"/>
      <c r="IR25" s="59"/>
      <c r="IS25" s="60"/>
      <c r="IT25" s="61"/>
      <c r="IU25" s="61"/>
      <c r="IV25" s="62"/>
    </row>
    <row r="26" spans="1:256" s="12" customFormat="1" ht="12.75">
      <c r="A26" s="12" t="s">
        <v>49</v>
      </c>
      <c r="C26" s="41">
        <v>0</v>
      </c>
      <c r="E26" s="41">
        <v>0</v>
      </c>
      <c r="H26" s="48">
        <v>0</v>
      </c>
      <c r="I26" s="61"/>
      <c r="J26" s="61"/>
      <c r="K26" s="62"/>
      <c r="L26" s="59"/>
      <c r="M26" s="60"/>
      <c r="N26" s="61"/>
      <c r="O26" s="61"/>
      <c r="P26" s="62"/>
      <c r="Q26" s="59"/>
      <c r="R26" s="60"/>
      <c r="S26" s="61"/>
      <c r="T26" s="61"/>
      <c r="U26" s="62"/>
      <c r="V26" s="59"/>
      <c r="W26" s="60"/>
      <c r="X26" s="61"/>
      <c r="Y26" s="61"/>
      <c r="Z26" s="62"/>
      <c r="AA26" s="59"/>
      <c r="AB26" s="60"/>
      <c r="AC26" s="61"/>
      <c r="AD26" s="61"/>
      <c r="AE26" s="62"/>
      <c r="AF26" s="59"/>
      <c r="AG26" s="60"/>
      <c r="AH26" s="61"/>
      <c r="AI26" s="61"/>
      <c r="AJ26" s="62"/>
      <c r="AK26" s="59"/>
      <c r="AL26" s="60"/>
      <c r="AM26" s="61"/>
      <c r="AN26" s="61"/>
      <c r="AO26" s="62"/>
      <c r="AP26" s="59"/>
      <c r="AQ26" s="60"/>
      <c r="AR26" s="61"/>
      <c r="AS26" s="61"/>
      <c r="AT26" s="62"/>
      <c r="AU26" s="59"/>
      <c r="AV26" s="60"/>
      <c r="AW26" s="61"/>
      <c r="AX26" s="61"/>
      <c r="AY26" s="62"/>
      <c r="AZ26" s="59"/>
      <c r="BA26" s="60"/>
      <c r="BB26" s="61"/>
      <c r="BC26" s="61"/>
      <c r="BD26" s="62"/>
      <c r="BE26" s="59"/>
      <c r="BF26" s="60"/>
      <c r="BG26" s="61"/>
      <c r="BH26" s="61"/>
      <c r="BI26" s="62"/>
      <c r="BJ26" s="59"/>
      <c r="BK26" s="60"/>
      <c r="BL26" s="61"/>
      <c r="BM26" s="61"/>
      <c r="BN26" s="62"/>
      <c r="BO26" s="59"/>
      <c r="BP26" s="60"/>
      <c r="BQ26" s="61"/>
      <c r="BR26" s="61"/>
      <c r="BS26" s="62"/>
      <c r="BT26" s="59"/>
      <c r="BU26" s="60"/>
      <c r="BV26" s="61"/>
      <c r="BW26" s="61"/>
      <c r="BX26" s="62"/>
      <c r="BY26" s="59"/>
      <c r="BZ26" s="60"/>
      <c r="CA26" s="61"/>
      <c r="CB26" s="61"/>
      <c r="CC26" s="62"/>
      <c r="CD26" s="59"/>
      <c r="CE26" s="60"/>
      <c r="CF26" s="61"/>
      <c r="CG26" s="61"/>
      <c r="CH26" s="62"/>
      <c r="CI26" s="59"/>
      <c r="CJ26" s="60"/>
      <c r="CK26" s="61"/>
      <c r="CL26" s="61"/>
      <c r="CM26" s="62"/>
      <c r="CN26" s="59"/>
      <c r="CO26" s="60"/>
      <c r="CP26" s="61"/>
      <c r="CQ26" s="61"/>
      <c r="CR26" s="62"/>
      <c r="CS26" s="59"/>
      <c r="CT26" s="60"/>
      <c r="CU26" s="61"/>
      <c r="CV26" s="61"/>
      <c r="CW26" s="62"/>
      <c r="CX26" s="59"/>
      <c r="CY26" s="60"/>
      <c r="CZ26" s="61"/>
      <c r="DA26" s="61"/>
      <c r="DB26" s="62"/>
      <c r="DC26" s="59"/>
      <c r="DD26" s="60"/>
      <c r="DE26" s="61"/>
      <c r="DF26" s="61"/>
      <c r="DG26" s="62"/>
      <c r="DH26" s="59"/>
      <c r="DI26" s="60"/>
      <c r="DJ26" s="61"/>
      <c r="DK26" s="61"/>
      <c r="DL26" s="62"/>
      <c r="DM26" s="59"/>
      <c r="DN26" s="60"/>
      <c r="DO26" s="61"/>
      <c r="DP26" s="61"/>
      <c r="DQ26" s="62"/>
      <c r="DR26" s="59"/>
      <c r="DS26" s="60"/>
      <c r="DT26" s="61"/>
      <c r="DU26" s="61"/>
      <c r="DV26" s="62"/>
      <c r="DW26" s="59"/>
      <c r="DX26" s="60"/>
      <c r="DY26" s="61"/>
      <c r="DZ26" s="61"/>
      <c r="EA26" s="62"/>
      <c r="EB26" s="59"/>
      <c r="EC26" s="60"/>
      <c r="ED26" s="61"/>
      <c r="EE26" s="61"/>
      <c r="EF26" s="62"/>
      <c r="EG26" s="59"/>
      <c r="EH26" s="60"/>
      <c r="EI26" s="61"/>
      <c r="EJ26" s="61"/>
      <c r="EK26" s="62"/>
      <c r="EL26" s="59"/>
      <c r="EM26" s="60"/>
      <c r="EN26" s="61"/>
      <c r="EO26" s="61"/>
      <c r="EP26" s="62"/>
      <c r="EQ26" s="59"/>
      <c r="ER26" s="60"/>
      <c r="ES26" s="61"/>
      <c r="ET26" s="61"/>
      <c r="EU26" s="62"/>
      <c r="EV26" s="59"/>
      <c r="EW26" s="60"/>
      <c r="EX26" s="61"/>
      <c r="EY26" s="61"/>
      <c r="EZ26" s="62"/>
      <c r="FA26" s="59"/>
      <c r="FB26" s="60"/>
      <c r="FC26" s="61"/>
      <c r="FD26" s="61"/>
      <c r="FE26" s="62"/>
      <c r="FF26" s="59"/>
      <c r="FG26" s="60"/>
      <c r="FH26" s="61"/>
      <c r="FI26" s="61"/>
      <c r="FJ26" s="62"/>
      <c r="FK26" s="59"/>
      <c r="FL26" s="60"/>
      <c r="FM26" s="61"/>
      <c r="FN26" s="61"/>
      <c r="FO26" s="62"/>
      <c r="FP26" s="59"/>
      <c r="FQ26" s="60"/>
      <c r="FR26" s="61"/>
      <c r="FS26" s="61"/>
      <c r="FT26" s="62"/>
      <c r="FU26" s="59"/>
      <c r="FV26" s="60"/>
      <c r="FW26" s="61"/>
      <c r="FX26" s="61"/>
      <c r="FY26" s="62"/>
      <c r="FZ26" s="59"/>
      <c r="GA26" s="60"/>
      <c r="GB26" s="61"/>
      <c r="GC26" s="61"/>
      <c r="GD26" s="62"/>
      <c r="GE26" s="59"/>
      <c r="GF26" s="60"/>
      <c r="GG26" s="61"/>
      <c r="GH26" s="61"/>
      <c r="GI26" s="62"/>
      <c r="GJ26" s="59"/>
      <c r="GK26" s="60"/>
      <c r="GL26" s="61"/>
      <c r="GM26" s="61"/>
      <c r="GN26" s="62"/>
      <c r="GO26" s="59"/>
      <c r="GP26" s="60"/>
      <c r="GQ26" s="61"/>
      <c r="GR26" s="61"/>
      <c r="GS26" s="62"/>
      <c r="GT26" s="59"/>
      <c r="GU26" s="60"/>
      <c r="GV26" s="61"/>
      <c r="GW26" s="61"/>
      <c r="GX26" s="62"/>
      <c r="GY26" s="59"/>
      <c r="GZ26" s="60"/>
      <c r="HA26" s="61"/>
      <c r="HB26" s="61"/>
      <c r="HC26" s="62"/>
      <c r="HD26" s="59"/>
      <c r="HE26" s="60"/>
      <c r="HF26" s="61"/>
      <c r="HG26" s="61"/>
      <c r="HH26" s="62"/>
      <c r="HI26" s="59"/>
      <c r="HJ26" s="60"/>
      <c r="HK26" s="61"/>
      <c r="HL26" s="61"/>
      <c r="HM26" s="62"/>
      <c r="HN26" s="59"/>
      <c r="HO26" s="60"/>
      <c r="HP26" s="61"/>
      <c r="HQ26" s="61"/>
      <c r="HR26" s="62"/>
      <c r="HS26" s="59"/>
      <c r="HT26" s="60"/>
      <c r="HU26" s="61"/>
      <c r="HV26" s="61"/>
      <c r="HW26" s="62"/>
      <c r="HX26" s="59"/>
      <c r="HY26" s="60"/>
      <c r="HZ26" s="61"/>
      <c r="IA26" s="61"/>
      <c r="IB26" s="62"/>
      <c r="IC26" s="59"/>
      <c r="ID26" s="60"/>
      <c r="IE26" s="61"/>
      <c r="IF26" s="61"/>
      <c r="IG26" s="62"/>
      <c r="IH26" s="59"/>
      <c r="II26" s="60"/>
      <c r="IJ26" s="61"/>
      <c r="IK26" s="61"/>
      <c r="IL26" s="62"/>
      <c r="IM26" s="59"/>
      <c r="IN26" s="60"/>
      <c r="IO26" s="61"/>
      <c r="IP26" s="61"/>
      <c r="IQ26" s="62"/>
      <c r="IR26" s="59"/>
      <c r="IS26" s="60"/>
      <c r="IT26" s="61"/>
      <c r="IU26" s="61"/>
      <c r="IV26" s="62"/>
    </row>
    <row r="27" spans="1:256" s="12" customFormat="1" ht="12.75">
      <c r="A27" s="21" t="s">
        <v>47</v>
      </c>
      <c r="B27" s="21"/>
      <c r="C27" s="48">
        <f>392657</f>
        <v>392657</v>
      </c>
      <c r="D27" s="48"/>
      <c r="E27" s="48">
        <v>402895</v>
      </c>
      <c r="F27" s="49"/>
      <c r="G27" s="73"/>
      <c r="H27" s="48">
        <v>333496</v>
      </c>
      <c r="I27" s="61"/>
      <c r="J27" s="61"/>
      <c r="K27" s="62"/>
      <c r="L27" s="59"/>
      <c r="M27" s="60"/>
      <c r="N27" s="61"/>
      <c r="O27" s="61"/>
      <c r="P27" s="62"/>
      <c r="Q27" s="59"/>
      <c r="R27" s="60"/>
      <c r="S27" s="61"/>
      <c r="T27" s="61"/>
      <c r="U27" s="62"/>
      <c r="V27" s="59"/>
      <c r="W27" s="60"/>
      <c r="X27" s="61"/>
      <c r="Y27" s="61"/>
      <c r="Z27" s="62"/>
      <c r="AA27" s="59"/>
      <c r="AB27" s="60"/>
      <c r="AC27" s="61"/>
      <c r="AD27" s="61"/>
      <c r="AE27" s="62"/>
      <c r="AF27" s="59"/>
      <c r="AG27" s="60"/>
      <c r="AH27" s="61"/>
      <c r="AI27" s="61"/>
      <c r="AJ27" s="62"/>
      <c r="AK27" s="59"/>
      <c r="AL27" s="60"/>
      <c r="AM27" s="61"/>
      <c r="AN27" s="61"/>
      <c r="AO27" s="62"/>
      <c r="AP27" s="59"/>
      <c r="AQ27" s="60"/>
      <c r="AR27" s="61"/>
      <c r="AS27" s="61"/>
      <c r="AT27" s="62"/>
      <c r="AU27" s="59"/>
      <c r="AV27" s="60"/>
      <c r="AW27" s="61"/>
      <c r="AX27" s="61"/>
      <c r="AY27" s="62"/>
      <c r="AZ27" s="59"/>
      <c r="BA27" s="60"/>
      <c r="BB27" s="61"/>
      <c r="BC27" s="61"/>
      <c r="BD27" s="62"/>
      <c r="BE27" s="59"/>
      <c r="BF27" s="60"/>
      <c r="BG27" s="61"/>
      <c r="BH27" s="61"/>
      <c r="BI27" s="62"/>
      <c r="BJ27" s="59"/>
      <c r="BK27" s="60"/>
      <c r="BL27" s="61"/>
      <c r="BM27" s="61"/>
      <c r="BN27" s="62"/>
      <c r="BO27" s="59"/>
      <c r="BP27" s="60"/>
      <c r="BQ27" s="61"/>
      <c r="BR27" s="61"/>
      <c r="BS27" s="62"/>
      <c r="BT27" s="59"/>
      <c r="BU27" s="60"/>
      <c r="BV27" s="61"/>
      <c r="BW27" s="61"/>
      <c r="BX27" s="62"/>
      <c r="BY27" s="59"/>
      <c r="BZ27" s="60"/>
      <c r="CA27" s="61"/>
      <c r="CB27" s="61"/>
      <c r="CC27" s="62"/>
      <c r="CD27" s="59"/>
      <c r="CE27" s="60"/>
      <c r="CF27" s="61"/>
      <c r="CG27" s="61"/>
      <c r="CH27" s="62"/>
      <c r="CI27" s="59"/>
      <c r="CJ27" s="60"/>
      <c r="CK27" s="61"/>
      <c r="CL27" s="61"/>
      <c r="CM27" s="62"/>
      <c r="CN27" s="59"/>
      <c r="CO27" s="60"/>
      <c r="CP27" s="61"/>
      <c r="CQ27" s="61"/>
      <c r="CR27" s="62"/>
      <c r="CS27" s="59"/>
      <c r="CT27" s="60"/>
      <c r="CU27" s="61"/>
      <c r="CV27" s="61"/>
      <c r="CW27" s="62"/>
      <c r="CX27" s="59"/>
      <c r="CY27" s="60"/>
      <c r="CZ27" s="61"/>
      <c r="DA27" s="61"/>
      <c r="DB27" s="62"/>
      <c r="DC27" s="59"/>
      <c r="DD27" s="60"/>
      <c r="DE27" s="61"/>
      <c r="DF27" s="61"/>
      <c r="DG27" s="62"/>
      <c r="DH27" s="59"/>
      <c r="DI27" s="60"/>
      <c r="DJ27" s="61"/>
      <c r="DK27" s="61"/>
      <c r="DL27" s="62"/>
      <c r="DM27" s="59"/>
      <c r="DN27" s="60"/>
      <c r="DO27" s="61"/>
      <c r="DP27" s="61"/>
      <c r="DQ27" s="62"/>
      <c r="DR27" s="59"/>
      <c r="DS27" s="60"/>
      <c r="DT27" s="61"/>
      <c r="DU27" s="61"/>
      <c r="DV27" s="62"/>
      <c r="DW27" s="59"/>
      <c r="DX27" s="60"/>
      <c r="DY27" s="61"/>
      <c r="DZ27" s="61"/>
      <c r="EA27" s="62"/>
      <c r="EB27" s="59"/>
      <c r="EC27" s="60"/>
      <c r="ED27" s="61"/>
      <c r="EE27" s="61"/>
      <c r="EF27" s="62"/>
      <c r="EG27" s="59"/>
      <c r="EH27" s="60"/>
      <c r="EI27" s="61"/>
      <c r="EJ27" s="61"/>
      <c r="EK27" s="62"/>
      <c r="EL27" s="59"/>
      <c r="EM27" s="60"/>
      <c r="EN27" s="61"/>
      <c r="EO27" s="61"/>
      <c r="EP27" s="62"/>
      <c r="EQ27" s="59"/>
      <c r="ER27" s="60"/>
      <c r="ES27" s="61"/>
      <c r="ET27" s="61"/>
      <c r="EU27" s="62"/>
      <c r="EV27" s="59"/>
      <c r="EW27" s="60"/>
      <c r="EX27" s="61"/>
      <c r="EY27" s="61"/>
      <c r="EZ27" s="62"/>
      <c r="FA27" s="59"/>
      <c r="FB27" s="60"/>
      <c r="FC27" s="61"/>
      <c r="FD27" s="61"/>
      <c r="FE27" s="62"/>
      <c r="FF27" s="59"/>
      <c r="FG27" s="60"/>
      <c r="FH27" s="61"/>
      <c r="FI27" s="61"/>
      <c r="FJ27" s="62"/>
      <c r="FK27" s="59"/>
      <c r="FL27" s="60"/>
      <c r="FM27" s="61"/>
      <c r="FN27" s="61"/>
      <c r="FO27" s="62"/>
      <c r="FP27" s="59"/>
      <c r="FQ27" s="60"/>
      <c r="FR27" s="61"/>
      <c r="FS27" s="61"/>
      <c r="FT27" s="62"/>
      <c r="FU27" s="59"/>
      <c r="FV27" s="60"/>
      <c r="FW27" s="61"/>
      <c r="FX27" s="61"/>
      <c r="FY27" s="62"/>
      <c r="FZ27" s="59"/>
      <c r="GA27" s="60"/>
      <c r="GB27" s="61"/>
      <c r="GC27" s="61"/>
      <c r="GD27" s="62"/>
      <c r="GE27" s="59"/>
      <c r="GF27" s="60"/>
      <c r="GG27" s="61"/>
      <c r="GH27" s="61"/>
      <c r="GI27" s="62"/>
      <c r="GJ27" s="59"/>
      <c r="GK27" s="60"/>
      <c r="GL27" s="61"/>
      <c r="GM27" s="61"/>
      <c r="GN27" s="62"/>
      <c r="GO27" s="59"/>
      <c r="GP27" s="60"/>
      <c r="GQ27" s="61"/>
      <c r="GR27" s="61"/>
      <c r="GS27" s="62"/>
      <c r="GT27" s="59"/>
      <c r="GU27" s="60"/>
      <c r="GV27" s="61"/>
      <c r="GW27" s="61"/>
      <c r="GX27" s="62"/>
      <c r="GY27" s="59"/>
      <c r="GZ27" s="60"/>
      <c r="HA27" s="61"/>
      <c r="HB27" s="61"/>
      <c r="HC27" s="62"/>
      <c r="HD27" s="59"/>
      <c r="HE27" s="60"/>
      <c r="HF27" s="61"/>
      <c r="HG27" s="61"/>
      <c r="HH27" s="62"/>
      <c r="HI27" s="59"/>
      <c r="HJ27" s="60"/>
      <c r="HK27" s="61"/>
      <c r="HL27" s="61"/>
      <c r="HM27" s="62"/>
      <c r="HN27" s="59"/>
      <c r="HO27" s="60"/>
      <c r="HP27" s="61"/>
      <c r="HQ27" s="61"/>
      <c r="HR27" s="62"/>
      <c r="HS27" s="59"/>
      <c r="HT27" s="60"/>
      <c r="HU27" s="61"/>
      <c r="HV27" s="61"/>
      <c r="HW27" s="62"/>
      <c r="HX27" s="59"/>
      <c r="HY27" s="60"/>
      <c r="HZ27" s="61"/>
      <c r="IA27" s="61"/>
      <c r="IB27" s="62"/>
      <c r="IC27" s="59"/>
      <c r="ID27" s="60"/>
      <c r="IE27" s="61"/>
      <c r="IF27" s="61"/>
      <c r="IG27" s="62"/>
      <c r="IH27" s="59"/>
      <c r="II27" s="60"/>
      <c r="IJ27" s="61"/>
      <c r="IK27" s="61"/>
      <c r="IL27" s="62"/>
      <c r="IM27" s="59"/>
      <c r="IN27" s="60"/>
      <c r="IO27" s="61"/>
      <c r="IP27" s="61"/>
      <c r="IQ27" s="62"/>
      <c r="IR27" s="59"/>
      <c r="IS27" s="60"/>
      <c r="IT27" s="61"/>
      <c r="IU27" s="61"/>
      <c r="IV27" s="62"/>
    </row>
    <row r="28" spans="1:8" ht="12.75">
      <c r="A28" s="51" t="s">
        <v>36</v>
      </c>
      <c r="B28" s="51"/>
      <c r="C28" s="5">
        <v>821</v>
      </c>
      <c r="D28" s="5"/>
      <c r="E28" s="5">
        <v>696</v>
      </c>
      <c r="F28" s="52">
        <v>994</v>
      </c>
      <c r="H28" s="5">
        <v>816</v>
      </c>
    </row>
    <row r="29" spans="1:8" ht="12.75">
      <c r="A29" s="21" t="s">
        <v>2</v>
      </c>
      <c r="B29" s="21"/>
      <c r="C29" s="48">
        <f>8026+4</f>
        <v>8030</v>
      </c>
      <c r="D29" s="48"/>
      <c r="E29" s="48">
        <f>10884+61</f>
        <v>10945</v>
      </c>
      <c r="F29" s="49">
        <v>720</v>
      </c>
      <c r="H29" s="48">
        <f>58+6787</f>
        <v>6845</v>
      </c>
    </row>
    <row r="30" spans="1:8" ht="12.75">
      <c r="A30" s="51" t="s">
        <v>43</v>
      </c>
      <c r="B30" s="51"/>
      <c r="C30" s="5">
        <f>127024+1008</f>
        <v>128032</v>
      </c>
      <c r="D30" s="5"/>
      <c r="E30" s="5">
        <f>122802+153</f>
        <v>122955</v>
      </c>
      <c r="F30" s="52">
        <v>130713</v>
      </c>
      <c r="H30" s="5">
        <v>126189</v>
      </c>
    </row>
    <row r="31" spans="1:8" ht="12.75">
      <c r="A31" s="63" t="s">
        <v>37</v>
      </c>
      <c r="B31" s="30"/>
      <c r="C31" s="64">
        <f>C25+C26+C27+C28+C29+C30</f>
        <v>529540</v>
      </c>
      <c r="D31" s="50"/>
      <c r="E31" s="64">
        <f>E25+E26+E27+E28+E29+E30</f>
        <v>537491</v>
      </c>
      <c r="F31" s="64">
        <f>F25+F26+F27+F28+F29+F30</f>
        <v>143706</v>
      </c>
      <c r="G31" s="50"/>
      <c r="H31" s="64">
        <f>H25+H26+H27+H28+H29+H30</f>
        <v>467346</v>
      </c>
    </row>
    <row r="32" spans="1:8" ht="12.75">
      <c r="A32" s="30"/>
      <c r="B32" s="30"/>
      <c r="C32" s="50"/>
      <c r="D32" s="50"/>
      <c r="E32" s="50"/>
      <c r="F32" s="55"/>
      <c r="H32" s="50"/>
    </row>
    <row r="33" spans="1:8" ht="12.75">
      <c r="A33" s="65" t="s">
        <v>38</v>
      </c>
      <c r="B33" s="65"/>
      <c r="C33" s="5"/>
      <c r="D33" s="5"/>
      <c r="E33" s="5"/>
      <c r="F33" s="52"/>
      <c r="H33" s="5"/>
    </row>
    <row r="34" spans="1:8" ht="12.75">
      <c r="A34" s="51" t="s">
        <v>39</v>
      </c>
      <c r="B34" s="51"/>
      <c r="C34" s="5">
        <v>0</v>
      </c>
      <c r="D34" s="5"/>
      <c r="E34" s="5">
        <v>0</v>
      </c>
      <c r="F34" s="52"/>
      <c r="H34" s="5">
        <v>0</v>
      </c>
    </row>
    <row r="35" spans="1:8" ht="12.75">
      <c r="A35" s="51" t="s">
        <v>40</v>
      </c>
      <c r="B35" s="51"/>
      <c r="C35" s="5">
        <v>54519</v>
      </c>
      <c r="D35" s="5"/>
      <c r="E35" s="5">
        <v>33891</v>
      </c>
      <c r="F35" s="52">
        <v>8214</v>
      </c>
      <c r="H35" s="5">
        <v>52396</v>
      </c>
    </row>
    <row r="36" spans="1:8" ht="12.75">
      <c r="A36" s="30" t="s">
        <v>41</v>
      </c>
      <c r="B36" s="30"/>
      <c r="C36" s="50">
        <f>C34+C35</f>
        <v>54519</v>
      </c>
      <c r="D36" s="50"/>
      <c r="E36" s="50">
        <f>E34+E35</f>
        <v>33891</v>
      </c>
      <c r="F36" s="55" t="e">
        <f>F34+#REF!+#REF!+#REF!+#REF!+#REF!+#REF!+#REF!+F35-#REF!</f>
        <v>#REF!</v>
      </c>
      <c r="H36" s="50">
        <f>H34+H35</f>
        <v>52396</v>
      </c>
    </row>
    <row r="37" spans="1:8" ht="13.5" thickBot="1">
      <c r="A37" s="53" t="s">
        <v>42</v>
      </c>
      <c r="B37" s="30"/>
      <c r="C37" s="54">
        <f>C36+C31</f>
        <v>584059</v>
      </c>
      <c r="D37" s="50"/>
      <c r="E37" s="54">
        <f>E36+E31</f>
        <v>571382</v>
      </c>
      <c r="F37" s="55" t="e">
        <f>F31+#REF!+F36</f>
        <v>#REF!</v>
      </c>
      <c r="H37" s="54">
        <f>H36+H31</f>
        <v>519742</v>
      </c>
    </row>
    <row r="38" spans="1:6" ht="13.5" thickTop="1">
      <c r="A38" s="41"/>
      <c r="B38" s="41"/>
      <c r="C38" s="41"/>
      <c r="D38" s="41"/>
      <c r="E38" s="41"/>
      <c r="F38" s="11"/>
    </row>
    <row r="39" spans="1:6" ht="13.5">
      <c r="A39" s="10" t="s">
        <v>20</v>
      </c>
      <c r="B39" s="36"/>
      <c r="C39" s="10" t="s">
        <v>55</v>
      </c>
      <c r="D39" s="36"/>
      <c r="E39" s="36"/>
      <c r="F39" s="66"/>
    </row>
    <row r="40" spans="1:6" ht="13.5">
      <c r="A40" s="36"/>
      <c r="B40" s="36"/>
      <c r="C40" s="36"/>
      <c r="D40" s="36"/>
      <c r="E40" s="36"/>
      <c r="F40" s="66"/>
    </row>
    <row r="41" spans="1:6" ht="12.75">
      <c r="A41" s="10" t="s">
        <v>21</v>
      </c>
      <c r="B41" s="10"/>
      <c r="C41" s="10" t="s">
        <v>3</v>
      </c>
      <c r="D41" s="10"/>
      <c r="E41" s="10"/>
      <c r="F41" s="11"/>
    </row>
    <row r="42" spans="1:6" ht="12.75">
      <c r="A42" s="10"/>
      <c r="B42" s="10"/>
      <c r="C42" s="10"/>
      <c r="D42" s="10"/>
      <c r="E42" s="10"/>
      <c r="F42" s="11"/>
    </row>
    <row r="43" spans="1:6" ht="12.75">
      <c r="A43" s="10"/>
      <c r="B43" s="10"/>
      <c r="C43" s="10"/>
      <c r="D43" s="10"/>
      <c r="E43" s="10"/>
      <c r="F43" s="11"/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workbookViewId="0" topLeftCell="A28">
      <selection activeCell="A1" sqref="A1:G48"/>
    </sheetView>
  </sheetViews>
  <sheetFormatPr defaultColWidth="9.00390625" defaultRowHeight="12.75"/>
  <cols>
    <col min="1" max="1" width="2.875" style="11" customWidth="1"/>
    <col min="2" max="2" width="52.875" style="11" customWidth="1"/>
    <col min="3" max="3" width="10.125" style="78" customWidth="1"/>
    <col min="4" max="4" width="1.625" style="11" customWidth="1"/>
    <col min="5" max="5" width="10.25390625" style="11" customWidth="1"/>
    <col min="6" max="6" width="1.625" style="11" customWidth="1"/>
    <col min="7" max="7" width="10.25390625" style="11" customWidth="1"/>
    <col min="8" max="16384" width="9.125" style="11" customWidth="1"/>
  </cols>
  <sheetData>
    <row r="1" spans="2:6" ht="15">
      <c r="B1" s="74" t="s">
        <v>0</v>
      </c>
      <c r="C1" s="1"/>
      <c r="D1" s="1"/>
      <c r="E1" s="1"/>
      <c r="F1" s="1"/>
    </row>
    <row r="2" spans="2:6" ht="13.5" thickBot="1">
      <c r="B2" s="2"/>
      <c r="C2" s="2"/>
      <c r="D2" s="2"/>
      <c r="E2" s="2"/>
      <c r="F2" s="2"/>
    </row>
    <row r="3" spans="2:6" ht="15.75">
      <c r="B3" s="13"/>
      <c r="C3" s="13"/>
      <c r="D3" s="13"/>
      <c r="E3" s="13"/>
      <c r="F3" s="13"/>
    </row>
    <row r="4" spans="2:3" ht="15.75">
      <c r="B4" s="15" t="s">
        <v>4</v>
      </c>
      <c r="C4" s="15"/>
    </row>
    <row r="5" spans="2:7" ht="12.75">
      <c r="B5" s="4" t="str">
        <f>баланс!A5</f>
        <v>на 31 января 2008 года</v>
      </c>
      <c r="C5" s="4"/>
      <c r="G5" s="75" t="s">
        <v>54</v>
      </c>
    </row>
    <row r="6" spans="1:7" ht="12.75">
      <c r="A6" s="76"/>
      <c r="B6" s="77"/>
      <c r="E6" s="77"/>
      <c r="G6" s="79"/>
    </row>
    <row r="7" spans="1:7" ht="25.5">
      <c r="A7" s="63" t="s">
        <v>61</v>
      </c>
      <c r="B7" s="80" t="s">
        <v>62</v>
      </c>
      <c r="C7" s="23" t="s">
        <v>63</v>
      </c>
      <c r="D7" s="81"/>
      <c r="E7" s="82" t="str">
        <f>баланс!C8</f>
        <v>на 31/01/08</v>
      </c>
      <c r="F7" s="18"/>
      <c r="G7" s="82" t="str">
        <f>баланс!E8</f>
        <v>на 31/01/07</v>
      </c>
    </row>
    <row r="8" spans="1:7" ht="12.75">
      <c r="A8" s="83">
        <v>1</v>
      </c>
      <c r="B8" s="51" t="s">
        <v>64</v>
      </c>
      <c r="C8" s="84" t="s">
        <v>65</v>
      </c>
      <c r="D8" s="85"/>
      <c r="E8" s="9">
        <v>436</v>
      </c>
      <c r="F8" s="9"/>
      <c r="G8" s="9">
        <v>33</v>
      </c>
    </row>
    <row r="9" spans="1:7" ht="13.5">
      <c r="A9" s="83">
        <v>2</v>
      </c>
      <c r="B9" s="51" t="s">
        <v>66</v>
      </c>
      <c r="C9" s="86">
        <v>60101</v>
      </c>
      <c r="D9" s="85"/>
      <c r="E9" s="9">
        <v>58</v>
      </c>
      <c r="F9" s="9"/>
      <c r="G9" s="9">
        <v>74</v>
      </c>
    </row>
    <row r="10" spans="1:7" ht="12.75">
      <c r="A10" s="87">
        <v>3</v>
      </c>
      <c r="B10" s="21" t="s">
        <v>67</v>
      </c>
      <c r="C10" s="88" t="s">
        <v>68</v>
      </c>
      <c r="D10" s="89"/>
      <c r="E10" s="90">
        <v>435</v>
      </c>
      <c r="F10" s="90"/>
      <c r="G10" s="90">
        <v>2062</v>
      </c>
    </row>
    <row r="11" spans="1:7" ht="13.5">
      <c r="A11" s="83">
        <v>4</v>
      </c>
      <c r="B11" s="51" t="s">
        <v>69</v>
      </c>
      <c r="C11" s="86" t="s">
        <v>70</v>
      </c>
      <c r="D11" s="85"/>
      <c r="E11" s="9">
        <v>949</v>
      </c>
      <c r="F11" s="9"/>
      <c r="G11" s="9">
        <v>526</v>
      </c>
    </row>
    <row r="12" spans="1:7" ht="13.5">
      <c r="A12" s="83">
        <v>5</v>
      </c>
      <c r="B12" s="41" t="s">
        <v>71</v>
      </c>
      <c r="C12" s="86">
        <v>60411</v>
      </c>
      <c r="D12" s="85"/>
      <c r="E12" s="9">
        <v>0</v>
      </c>
      <c r="F12" s="9"/>
      <c r="G12" s="9">
        <v>0</v>
      </c>
    </row>
    <row r="13" spans="1:7" ht="12.75">
      <c r="A13" s="87">
        <v>6</v>
      </c>
      <c r="B13" s="21" t="s">
        <v>72</v>
      </c>
      <c r="C13" s="88" t="s">
        <v>73</v>
      </c>
      <c r="D13" s="89"/>
      <c r="E13" s="90">
        <v>482</v>
      </c>
      <c r="F13" s="90"/>
      <c r="G13" s="90">
        <v>297</v>
      </c>
    </row>
    <row r="14" spans="1:7" ht="12.75">
      <c r="A14" s="83">
        <v>7</v>
      </c>
      <c r="B14" s="91" t="s">
        <v>74</v>
      </c>
      <c r="C14" s="88" t="s">
        <v>75</v>
      </c>
      <c r="D14" s="89"/>
      <c r="E14" s="90">
        <f>E8+E9+E10+E11+E12+E13</f>
        <v>2360</v>
      </c>
      <c r="F14" s="90"/>
      <c r="G14" s="90">
        <f>G8+G9+G10+G11+G12+G13</f>
        <v>2992</v>
      </c>
    </row>
    <row r="15" spans="1:7" ht="12.75">
      <c r="A15" s="87">
        <v>8</v>
      </c>
      <c r="B15" s="21" t="s">
        <v>76</v>
      </c>
      <c r="C15" s="88">
        <v>70001</v>
      </c>
      <c r="D15" s="89"/>
      <c r="E15" s="90">
        <v>-2</v>
      </c>
      <c r="F15" s="90"/>
      <c r="G15" s="90">
        <v>-10</v>
      </c>
    </row>
    <row r="16" spans="1:256" s="41" customFormat="1" ht="25.5">
      <c r="A16" s="83">
        <v>9</v>
      </c>
      <c r="B16" s="21" t="s">
        <v>77</v>
      </c>
      <c r="C16" s="88">
        <v>70111</v>
      </c>
      <c r="D16" s="89"/>
      <c r="E16" s="90">
        <v>-5</v>
      </c>
      <c r="F16" s="90"/>
      <c r="G16" s="90">
        <v>0</v>
      </c>
      <c r="H16" s="87"/>
      <c r="I16" s="21"/>
      <c r="J16" s="89"/>
      <c r="K16" s="92"/>
      <c r="L16" s="92"/>
      <c r="M16" s="87"/>
      <c r="N16" s="21"/>
      <c r="O16" s="89"/>
      <c r="P16" s="92"/>
      <c r="Q16" s="92"/>
      <c r="R16" s="87"/>
      <c r="S16" s="21"/>
      <c r="T16" s="89"/>
      <c r="U16" s="92"/>
      <c r="V16" s="92"/>
      <c r="W16" s="87"/>
      <c r="X16" s="21"/>
      <c r="Y16" s="89"/>
      <c r="Z16" s="92"/>
      <c r="AA16" s="92"/>
      <c r="AB16" s="87"/>
      <c r="AC16" s="21"/>
      <c r="AD16" s="89"/>
      <c r="AE16" s="92"/>
      <c r="AF16" s="92"/>
      <c r="AG16" s="87"/>
      <c r="AH16" s="21"/>
      <c r="AI16" s="89"/>
      <c r="AJ16" s="92"/>
      <c r="AK16" s="92"/>
      <c r="AL16" s="87"/>
      <c r="AM16" s="21"/>
      <c r="AN16" s="89"/>
      <c r="AO16" s="92"/>
      <c r="AP16" s="92"/>
      <c r="AQ16" s="87"/>
      <c r="AR16" s="21"/>
      <c r="AS16" s="89"/>
      <c r="AT16" s="92"/>
      <c r="AU16" s="92"/>
      <c r="AV16" s="87"/>
      <c r="AW16" s="21"/>
      <c r="AX16" s="89"/>
      <c r="AY16" s="92"/>
      <c r="AZ16" s="92"/>
      <c r="BA16" s="87"/>
      <c r="BB16" s="21"/>
      <c r="BC16" s="89"/>
      <c r="BD16" s="92"/>
      <c r="BE16" s="92"/>
      <c r="BF16" s="87"/>
      <c r="BG16" s="21"/>
      <c r="BH16" s="89"/>
      <c r="BI16" s="92"/>
      <c r="BJ16" s="92"/>
      <c r="BK16" s="87"/>
      <c r="BL16" s="21"/>
      <c r="BM16" s="89"/>
      <c r="BN16" s="92"/>
      <c r="BO16" s="92"/>
      <c r="BP16" s="87"/>
      <c r="BQ16" s="21"/>
      <c r="BR16" s="89"/>
      <c r="BS16" s="92"/>
      <c r="BT16" s="92"/>
      <c r="BU16" s="87"/>
      <c r="BV16" s="21"/>
      <c r="BW16" s="89"/>
      <c r="BX16" s="92"/>
      <c r="BY16" s="92"/>
      <c r="BZ16" s="87"/>
      <c r="CA16" s="21"/>
      <c r="CB16" s="89"/>
      <c r="CC16" s="92"/>
      <c r="CD16" s="92"/>
      <c r="CE16" s="87"/>
      <c r="CF16" s="21"/>
      <c r="CG16" s="89"/>
      <c r="CH16" s="92"/>
      <c r="CI16" s="92"/>
      <c r="CJ16" s="87"/>
      <c r="CK16" s="21"/>
      <c r="CL16" s="89"/>
      <c r="CM16" s="92"/>
      <c r="CN16" s="92"/>
      <c r="CO16" s="87"/>
      <c r="CP16" s="21"/>
      <c r="CQ16" s="89"/>
      <c r="CR16" s="92"/>
      <c r="CS16" s="92"/>
      <c r="CT16" s="87"/>
      <c r="CU16" s="21"/>
      <c r="CV16" s="89"/>
      <c r="CW16" s="92"/>
      <c r="CX16" s="92"/>
      <c r="CY16" s="87"/>
      <c r="CZ16" s="21"/>
      <c r="DA16" s="89"/>
      <c r="DB16" s="92"/>
      <c r="DC16" s="92"/>
      <c r="DD16" s="87"/>
      <c r="DE16" s="21"/>
      <c r="DF16" s="89"/>
      <c r="DG16" s="92"/>
      <c r="DH16" s="92"/>
      <c r="DI16" s="87"/>
      <c r="DJ16" s="21"/>
      <c r="DK16" s="89"/>
      <c r="DL16" s="92"/>
      <c r="DM16" s="92"/>
      <c r="DN16" s="87"/>
      <c r="DO16" s="21"/>
      <c r="DP16" s="89"/>
      <c r="DQ16" s="92"/>
      <c r="DR16" s="92"/>
      <c r="DS16" s="87"/>
      <c r="DT16" s="21"/>
      <c r="DU16" s="89"/>
      <c r="DV16" s="92"/>
      <c r="DW16" s="92"/>
      <c r="DX16" s="87"/>
      <c r="DY16" s="21"/>
      <c r="DZ16" s="89"/>
      <c r="EA16" s="92"/>
      <c r="EB16" s="92"/>
      <c r="EC16" s="87"/>
      <c r="ED16" s="21"/>
      <c r="EE16" s="89"/>
      <c r="EF16" s="92"/>
      <c r="EG16" s="92"/>
      <c r="EH16" s="87"/>
      <c r="EI16" s="21"/>
      <c r="EJ16" s="89"/>
      <c r="EK16" s="92"/>
      <c r="EL16" s="92"/>
      <c r="EM16" s="87"/>
      <c r="EN16" s="21"/>
      <c r="EO16" s="89"/>
      <c r="EP16" s="92"/>
      <c r="EQ16" s="92"/>
      <c r="ER16" s="87"/>
      <c r="ES16" s="21"/>
      <c r="ET16" s="89"/>
      <c r="EU16" s="92"/>
      <c r="EV16" s="92"/>
      <c r="EW16" s="87"/>
      <c r="EX16" s="21"/>
      <c r="EY16" s="89"/>
      <c r="EZ16" s="92"/>
      <c r="FA16" s="92"/>
      <c r="FB16" s="87"/>
      <c r="FC16" s="21"/>
      <c r="FD16" s="89"/>
      <c r="FE16" s="92"/>
      <c r="FF16" s="92"/>
      <c r="FG16" s="87"/>
      <c r="FH16" s="21"/>
      <c r="FI16" s="89"/>
      <c r="FJ16" s="92"/>
      <c r="FK16" s="92"/>
      <c r="FL16" s="87"/>
      <c r="FM16" s="21"/>
      <c r="FN16" s="89"/>
      <c r="FO16" s="92"/>
      <c r="FP16" s="92"/>
      <c r="FQ16" s="87"/>
      <c r="FR16" s="21"/>
      <c r="FS16" s="89"/>
      <c r="FT16" s="92"/>
      <c r="FU16" s="92"/>
      <c r="FV16" s="87"/>
      <c r="FW16" s="21"/>
      <c r="FX16" s="89"/>
      <c r="FY16" s="92"/>
      <c r="FZ16" s="92"/>
      <c r="GA16" s="87"/>
      <c r="GB16" s="21"/>
      <c r="GC16" s="89"/>
      <c r="GD16" s="92"/>
      <c r="GE16" s="92"/>
      <c r="GF16" s="87"/>
      <c r="GG16" s="21"/>
      <c r="GH16" s="89"/>
      <c r="GI16" s="92"/>
      <c r="GJ16" s="92"/>
      <c r="GK16" s="87"/>
      <c r="GL16" s="21"/>
      <c r="GM16" s="89"/>
      <c r="GN16" s="92"/>
      <c r="GO16" s="92"/>
      <c r="GP16" s="87"/>
      <c r="GQ16" s="21"/>
      <c r="GR16" s="89"/>
      <c r="GS16" s="92"/>
      <c r="GT16" s="92"/>
      <c r="GU16" s="87"/>
      <c r="GV16" s="21"/>
      <c r="GW16" s="89"/>
      <c r="GX16" s="92"/>
      <c r="GY16" s="92"/>
      <c r="GZ16" s="87"/>
      <c r="HA16" s="21"/>
      <c r="HB16" s="89"/>
      <c r="HC16" s="92"/>
      <c r="HD16" s="92"/>
      <c r="HE16" s="87"/>
      <c r="HF16" s="21"/>
      <c r="HG16" s="89"/>
      <c r="HH16" s="92"/>
      <c r="HI16" s="92"/>
      <c r="HJ16" s="87"/>
      <c r="HK16" s="21"/>
      <c r="HL16" s="89"/>
      <c r="HM16" s="92"/>
      <c r="HN16" s="92"/>
      <c r="HO16" s="87"/>
      <c r="HP16" s="21"/>
      <c r="HQ16" s="89"/>
      <c r="HR16" s="92"/>
      <c r="HS16" s="92"/>
      <c r="HT16" s="87"/>
      <c r="HU16" s="21"/>
      <c r="HV16" s="89"/>
      <c r="HW16" s="92"/>
      <c r="HX16" s="92"/>
      <c r="HY16" s="87"/>
      <c r="HZ16" s="21"/>
      <c r="IA16" s="89"/>
      <c r="IB16" s="92"/>
      <c r="IC16" s="92"/>
      <c r="ID16" s="87"/>
      <c r="IE16" s="21"/>
      <c r="IF16" s="89"/>
      <c r="IG16" s="92"/>
      <c r="IH16" s="92"/>
      <c r="II16" s="87"/>
      <c r="IJ16" s="21"/>
      <c r="IK16" s="89"/>
      <c r="IL16" s="92"/>
      <c r="IM16" s="92"/>
      <c r="IN16" s="87"/>
      <c r="IO16" s="21"/>
      <c r="IP16" s="89"/>
      <c r="IQ16" s="92"/>
      <c r="IR16" s="92"/>
      <c r="IS16" s="87"/>
      <c r="IT16" s="21"/>
      <c r="IU16" s="89"/>
      <c r="IV16" s="92"/>
    </row>
    <row r="17" spans="1:7" s="41" customFormat="1" ht="13.5">
      <c r="A17" s="87">
        <v>10</v>
      </c>
      <c r="B17" s="51" t="s">
        <v>78</v>
      </c>
      <c r="C17" s="86">
        <v>70011</v>
      </c>
      <c r="D17" s="85"/>
      <c r="E17" s="9">
        <v>-1</v>
      </c>
      <c r="F17" s="9"/>
      <c r="G17" s="9">
        <v>-5</v>
      </c>
    </row>
    <row r="18" spans="1:256" s="41" customFormat="1" ht="12.75">
      <c r="A18" s="83">
        <v>11</v>
      </c>
      <c r="B18" s="21" t="s">
        <v>79</v>
      </c>
      <c r="C18" s="88">
        <v>70021</v>
      </c>
      <c r="D18" s="89"/>
      <c r="E18" s="90">
        <v>0</v>
      </c>
      <c r="F18" s="90"/>
      <c r="G18" s="90">
        <v>0</v>
      </c>
      <c r="H18" s="87"/>
      <c r="I18" s="21"/>
      <c r="J18" s="89"/>
      <c r="K18" s="92"/>
      <c r="L18" s="92"/>
      <c r="M18" s="87"/>
      <c r="N18" s="21"/>
      <c r="O18" s="89"/>
      <c r="P18" s="92"/>
      <c r="Q18" s="92"/>
      <c r="R18" s="87"/>
      <c r="S18" s="21"/>
      <c r="T18" s="89"/>
      <c r="U18" s="92"/>
      <c r="V18" s="92"/>
      <c r="W18" s="87"/>
      <c r="X18" s="21"/>
      <c r="Y18" s="89"/>
      <c r="Z18" s="92"/>
      <c r="AA18" s="92"/>
      <c r="AB18" s="87"/>
      <c r="AC18" s="21"/>
      <c r="AD18" s="89"/>
      <c r="AE18" s="92"/>
      <c r="AF18" s="92"/>
      <c r="AG18" s="87"/>
      <c r="AH18" s="21"/>
      <c r="AI18" s="89"/>
      <c r="AJ18" s="92"/>
      <c r="AK18" s="92"/>
      <c r="AL18" s="87"/>
      <c r="AM18" s="21"/>
      <c r="AN18" s="89"/>
      <c r="AO18" s="92"/>
      <c r="AP18" s="92"/>
      <c r="AQ18" s="87"/>
      <c r="AR18" s="21"/>
      <c r="AS18" s="89"/>
      <c r="AT18" s="92"/>
      <c r="AU18" s="92"/>
      <c r="AV18" s="87"/>
      <c r="AW18" s="21"/>
      <c r="AX18" s="89"/>
      <c r="AY18" s="92"/>
      <c r="AZ18" s="92"/>
      <c r="BA18" s="87"/>
      <c r="BB18" s="21"/>
      <c r="BC18" s="89"/>
      <c r="BD18" s="92"/>
      <c r="BE18" s="92"/>
      <c r="BF18" s="87"/>
      <c r="BG18" s="21"/>
      <c r="BH18" s="89"/>
      <c r="BI18" s="92"/>
      <c r="BJ18" s="92"/>
      <c r="BK18" s="87"/>
      <c r="BL18" s="21"/>
      <c r="BM18" s="89"/>
      <c r="BN18" s="92"/>
      <c r="BO18" s="92"/>
      <c r="BP18" s="87"/>
      <c r="BQ18" s="21"/>
      <c r="BR18" s="89"/>
      <c r="BS18" s="92"/>
      <c r="BT18" s="92"/>
      <c r="BU18" s="87"/>
      <c r="BV18" s="21"/>
      <c r="BW18" s="89"/>
      <c r="BX18" s="92"/>
      <c r="BY18" s="92"/>
      <c r="BZ18" s="87"/>
      <c r="CA18" s="21"/>
      <c r="CB18" s="89"/>
      <c r="CC18" s="92"/>
      <c r="CD18" s="92"/>
      <c r="CE18" s="87"/>
      <c r="CF18" s="21"/>
      <c r="CG18" s="89"/>
      <c r="CH18" s="92"/>
      <c r="CI18" s="92"/>
      <c r="CJ18" s="87"/>
      <c r="CK18" s="21"/>
      <c r="CL18" s="89"/>
      <c r="CM18" s="92"/>
      <c r="CN18" s="92"/>
      <c r="CO18" s="87"/>
      <c r="CP18" s="21"/>
      <c r="CQ18" s="89"/>
      <c r="CR18" s="92"/>
      <c r="CS18" s="92"/>
      <c r="CT18" s="87"/>
      <c r="CU18" s="21"/>
      <c r="CV18" s="89"/>
      <c r="CW18" s="92"/>
      <c r="CX18" s="92"/>
      <c r="CY18" s="87"/>
      <c r="CZ18" s="21"/>
      <c r="DA18" s="89"/>
      <c r="DB18" s="92"/>
      <c r="DC18" s="92"/>
      <c r="DD18" s="87"/>
      <c r="DE18" s="21"/>
      <c r="DF18" s="89"/>
      <c r="DG18" s="92"/>
      <c r="DH18" s="92"/>
      <c r="DI18" s="87"/>
      <c r="DJ18" s="21"/>
      <c r="DK18" s="89"/>
      <c r="DL18" s="92"/>
      <c r="DM18" s="92"/>
      <c r="DN18" s="87"/>
      <c r="DO18" s="21"/>
      <c r="DP18" s="89"/>
      <c r="DQ18" s="92"/>
      <c r="DR18" s="92"/>
      <c r="DS18" s="87"/>
      <c r="DT18" s="21"/>
      <c r="DU18" s="89"/>
      <c r="DV18" s="92"/>
      <c r="DW18" s="92"/>
      <c r="DX18" s="87"/>
      <c r="DY18" s="21"/>
      <c r="DZ18" s="89"/>
      <c r="EA18" s="92"/>
      <c r="EB18" s="92"/>
      <c r="EC18" s="87"/>
      <c r="ED18" s="21"/>
      <c r="EE18" s="89"/>
      <c r="EF18" s="92"/>
      <c r="EG18" s="92"/>
      <c r="EH18" s="87"/>
      <c r="EI18" s="21"/>
      <c r="EJ18" s="89"/>
      <c r="EK18" s="92"/>
      <c r="EL18" s="92"/>
      <c r="EM18" s="87"/>
      <c r="EN18" s="21"/>
      <c r="EO18" s="89"/>
      <c r="EP18" s="92"/>
      <c r="EQ18" s="92"/>
      <c r="ER18" s="87"/>
      <c r="ES18" s="21"/>
      <c r="ET18" s="89"/>
      <c r="EU18" s="92"/>
      <c r="EV18" s="92"/>
      <c r="EW18" s="87"/>
      <c r="EX18" s="21"/>
      <c r="EY18" s="89"/>
      <c r="EZ18" s="92"/>
      <c r="FA18" s="92"/>
      <c r="FB18" s="87"/>
      <c r="FC18" s="21"/>
      <c r="FD18" s="89"/>
      <c r="FE18" s="92"/>
      <c r="FF18" s="92"/>
      <c r="FG18" s="87"/>
      <c r="FH18" s="21"/>
      <c r="FI18" s="89"/>
      <c r="FJ18" s="92"/>
      <c r="FK18" s="92"/>
      <c r="FL18" s="87"/>
      <c r="FM18" s="21"/>
      <c r="FN18" s="89"/>
      <c r="FO18" s="92"/>
      <c r="FP18" s="92"/>
      <c r="FQ18" s="87"/>
      <c r="FR18" s="21"/>
      <c r="FS18" s="89"/>
      <c r="FT18" s="92"/>
      <c r="FU18" s="92"/>
      <c r="FV18" s="87"/>
      <c r="FW18" s="21"/>
      <c r="FX18" s="89"/>
      <c r="FY18" s="92"/>
      <c r="FZ18" s="92"/>
      <c r="GA18" s="87"/>
      <c r="GB18" s="21"/>
      <c r="GC18" s="89"/>
      <c r="GD18" s="92"/>
      <c r="GE18" s="92"/>
      <c r="GF18" s="87"/>
      <c r="GG18" s="21"/>
      <c r="GH18" s="89"/>
      <c r="GI18" s="92"/>
      <c r="GJ18" s="92"/>
      <c r="GK18" s="87"/>
      <c r="GL18" s="21"/>
      <c r="GM18" s="89"/>
      <c r="GN18" s="92"/>
      <c r="GO18" s="92"/>
      <c r="GP18" s="87"/>
      <c r="GQ18" s="21"/>
      <c r="GR18" s="89"/>
      <c r="GS18" s="92"/>
      <c r="GT18" s="92"/>
      <c r="GU18" s="87"/>
      <c r="GV18" s="21"/>
      <c r="GW18" s="89"/>
      <c r="GX18" s="92"/>
      <c r="GY18" s="92"/>
      <c r="GZ18" s="87"/>
      <c r="HA18" s="21"/>
      <c r="HB18" s="89"/>
      <c r="HC18" s="92"/>
      <c r="HD18" s="92"/>
      <c r="HE18" s="87"/>
      <c r="HF18" s="21"/>
      <c r="HG18" s="89"/>
      <c r="HH18" s="92"/>
      <c r="HI18" s="92"/>
      <c r="HJ18" s="87"/>
      <c r="HK18" s="21"/>
      <c r="HL18" s="89"/>
      <c r="HM18" s="92"/>
      <c r="HN18" s="92"/>
      <c r="HO18" s="87"/>
      <c r="HP18" s="21"/>
      <c r="HQ18" s="89"/>
      <c r="HR18" s="92"/>
      <c r="HS18" s="92"/>
      <c r="HT18" s="87"/>
      <c r="HU18" s="21"/>
      <c r="HV18" s="89"/>
      <c r="HW18" s="92"/>
      <c r="HX18" s="92"/>
      <c r="HY18" s="87"/>
      <c r="HZ18" s="21"/>
      <c r="IA18" s="89"/>
      <c r="IB18" s="92"/>
      <c r="IC18" s="92"/>
      <c r="ID18" s="87"/>
      <c r="IE18" s="21"/>
      <c r="IF18" s="89"/>
      <c r="IG18" s="92"/>
      <c r="IH18" s="92"/>
      <c r="II18" s="87"/>
      <c r="IJ18" s="21"/>
      <c r="IK18" s="89"/>
      <c r="IL18" s="92"/>
      <c r="IM18" s="92"/>
      <c r="IN18" s="87"/>
      <c r="IO18" s="21"/>
      <c r="IP18" s="89"/>
      <c r="IQ18" s="92"/>
      <c r="IR18" s="92"/>
      <c r="IS18" s="87"/>
      <c r="IT18" s="21"/>
      <c r="IU18" s="89"/>
      <c r="IV18" s="92"/>
    </row>
    <row r="19" spans="1:7" s="41" customFormat="1" ht="25.5">
      <c r="A19" s="87">
        <v>12</v>
      </c>
      <c r="B19" s="21" t="s">
        <v>80</v>
      </c>
      <c r="C19" s="88" t="s">
        <v>81</v>
      </c>
      <c r="D19" s="89"/>
      <c r="E19" s="90">
        <v>0</v>
      </c>
      <c r="F19" s="90"/>
      <c r="G19" s="90">
        <v>-5</v>
      </c>
    </row>
    <row r="20" spans="1:256" s="41" customFormat="1" ht="12.75">
      <c r="A20" s="83">
        <v>13</v>
      </c>
      <c r="B20" s="21" t="s">
        <v>82</v>
      </c>
      <c r="C20" s="88">
        <v>70401</v>
      </c>
      <c r="D20" s="89"/>
      <c r="E20" s="90">
        <v>0</v>
      </c>
      <c r="F20" s="90"/>
      <c r="G20" s="90">
        <v>-1</v>
      </c>
      <c r="H20" s="87"/>
      <c r="I20" s="21"/>
      <c r="J20" s="89"/>
      <c r="K20" s="92"/>
      <c r="L20" s="92"/>
      <c r="M20" s="87"/>
      <c r="N20" s="21"/>
      <c r="O20" s="89"/>
      <c r="P20" s="92"/>
      <c r="Q20" s="92"/>
      <c r="R20" s="87"/>
      <c r="S20" s="21"/>
      <c r="T20" s="89"/>
      <c r="U20" s="92"/>
      <c r="V20" s="92"/>
      <c r="W20" s="87"/>
      <c r="X20" s="21"/>
      <c r="Y20" s="89"/>
      <c r="Z20" s="92"/>
      <c r="AA20" s="92"/>
      <c r="AB20" s="87"/>
      <c r="AC20" s="21"/>
      <c r="AD20" s="89"/>
      <c r="AE20" s="92"/>
      <c r="AF20" s="92"/>
      <c r="AG20" s="87"/>
      <c r="AH20" s="21"/>
      <c r="AI20" s="89"/>
      <c r="AJ20" s="92"/>
      <c r="AK20" s="92"/>
      <c r="AL20" s="87"/>
      <c r="AM20" s="21"/>
      <c r="AN20" s="89"/>
      <c r="AO20" s="92"/>
      <c r="AP20" s="92"/>
      <c r="AQ20" s="87"/>
      <c r="AR20" s="21"/>
      <c r="AS20" s="89"/>
      <c r="AT20" s="92"/>
      <c r="AU20" s="92"/>
      <c r="AV20" s="87"/>
      <c r="AW20" s="21"/>
      <c r="AX20" s="89"/>
      <c r="AY20" s="92"/>
      <c r="AZ20" s="92"/>
      <c r="BA20" s="87"/>
      <c r="BB20" s="21"/>
      <c r="BC20" s="89"/>
      <c r="BD20" s="92"/>
      <c r="BE20" s="92"/>
      <c r="BF20" s="87"/>
      <c r="BG20" s="21"/>
      <c r="BH20" s="89"/>
      <c r="BI20" s="92"/>
      <c r="BJ20" s="92"/>
      <c r="BK20" s="87"/>
      <c r="BL20" s="21"/>
      <c r="BM20" s="89"/>
      <c r="BN20" s="92"/>
      <c r="BO20" s="92"/>
      <c r="BP20" s="87"/>
      <c r="BQ20" s="21"/>
      <c r="BR20" s="89"/>
      <c r="BS20" s="92"/>
      <c r="BT20" s="92"/>
      <c r="BU20" s="87"/>
      <c r="BV20" s="21"/>
      <c r="BW20" s="89"/>
      <c r="BX20" s="92"/>
      <c r="BY20" s="92"/>
      <c r="BZ20" s="87"/>
      <c r="CA20" s="21"/>
      <c r="CB20" s="89"/>
      <c r="CC20" s="92"/>
      <c r="CD20" s="92"/>
      <c r="CE20" s="87"/>
      <c r="CF20" s="21"/>
      <c r="CG20" s="89"/>
      <c r="CH20" s="92"/>
      <c r="CI20" s="92"/>
      <c r="CJ20" s="87"/>
      <c r="CK20" s="21"/>
      <c r="CL20" s="89"/>
      <c r="CM20" s="92"/>
      <c r="CN20" s="92"/>
      <c r="CO20" s="87"/>
      <c r="CP20" s="21"/>
      <c r="CQ20" s="89"/>
      <c r="CR20" s="92"/>
      <c r="CS20" s="92"/>
      <c r="CT20" s="87"/>
      <c r="CU20" s="21"/>
      <c r="CV20" s="89"/>
      <c r="CW20" s="92"/>
      <c r="CX20" s="92"/>
      <c r="CY20" s="87"/>
      <c r="CZ20" s="21"/>
      <c r="DA20" s="89"/>
      <c r="DB20" s="92"/>
      <c r="DC20" s="92"/>
      <c r="DD20" s="87"/>
      <c r="DE20" s="21"/>
      <c r="DF20" s="89"/>
      <c r="DG20" s="92"/>
      <c r="DH20" s="92"/>
      <c r="DI20" s="87"/>
      <c r="DJ20" s="21"/>
      <c r="DK20" s="89"/>
      <c r="DL20" s="92"/>
      <c r="DM20" s="92"/>
      <c r="DN20" s="87"/>
      <c r="DO20" s="21"/>
      <c r="DP20" s="89"/>
      <c r="DQ20" s="92"/>
      <c r="DR20" s="92"/>
      <c r="DS20" s="87"/>
      <c r="DT20" s="21"/>
      <c r="DU20" s="89"/>
      <c r="DV20" s="92"/>
      <c r="DW20" s="92"/>
      <c r="DX20" s="87"/>
      <c r="DY20" s="21"/>
      <c r="DZ20" s="89"/>
      <c r="EA20" s="92"/>
      <c r="EB20" s="92"/>
      <c r="EC20" s="87"/>
      <c r="ED20" s="21"/>
      <c r="EE20" s="89"/>
      <c r="EF20" s="92"/>
      <c r="EG20" s="92"/>
      <c r="EH20" s="87"/>
      <c r="EI20" s="21"/>
      <c r="EJ20" s="89"/>
      <c r="EK20" s="92"/>
      <c r="EL20" s="92"/>
      <c r="EM20" s="87"/>
      <c r="EN20" s="21"/>
      <c r="EO20" s="89"/>
      <c r="EP20" s="92"/>
      <c r="EQ20" s="92"/>
      <c r="ER20" s="87"/>
      <c r="ES20" s="21"/>
      <c r="ET20" s="89"/>
      <c r="EU20" s="92"/>
      <c r="EV20" s="92"/>
      <c r="EW20" s="87"/>
      <c r="EX20" s="21"/>
      <c r="EY20" s="89"/>
      <c r="EZ20" s="92"/>
      <c r="FA20" s="92"/>
      <c r="FB20" s="87"/>
      <c r="FC20" s="21"/>
      <c r="FD20" s="89"/>
      <c r="FE20" s="92"/>
      <c r="FF20" s="92"/>
      <c r="FG20" s="87"/>
      <c r="FH20" s="21"/>
      <c r="FI20" s="89"/>
      <c r="FJ20" s="92"/>
      <c r="FK20" s="92"/>
      <c r="FL20" s="87"/>
      <c r="FM20" s="21"/>
      <c r="FN20" s="89"/>
      <c r="FO20" s="92"/>
      <c r="FP20" s="92"/>
      <c r="FQ20" s="87"/>
      <c r="FR20" s="21"/>
      <c r="FS20" s="89"/>
      <c r="FT20" s="92"/>
      <c r="FU20" s="92"/>
      <c r="FV20" s="87"/>
      <c r="FW20" s="21"/>
      <c r="FX20" s="89"/>
      <c r="FY20" s="92"/>
      <c r="FZ20" s="92"/>
      <c r="GA20" s="87"/>
      <c r="GB20" s="21"/>
      <c r="GC20" s="89"/>
      <c r="GD20" s="92"/>
      <c r="GE20" s="92"/>
      <c r="GF20" s="87"/>
      <c r="GG20" s="21"/>
      <c r="GH20" s="89"/>
      <c r="GI20" s="92"/>
      <c r="GJ20" s="92"/>
      <c r="GK20" s="87"/>
      <c r="GL20" s="21"/>
      <c r="GM20" s="89"/>
      <c r="GN20" s="92"/>
      <c r="GO20" s="92"/>
      <c r="GP20" s="87"/>
      <c r="GQ20" s="21"/>
      <c r="GR20" s="89"/>
      <c r="GS20" s="92"/>
      <c r="GT20" s="92"/>
      <c r="GU20" s="87"/>
      <c r="GV20" s="21"/>
      <c r="GW20" s="89"/>
      <c r="GX20" s="92"/>
      <c r="GY20" s="92"/>
      <c r="GZ20" s="87"/>
      <c r="HA20" s="21"/>
      <c r="HB20" s="89"/>
      <c r="HC20" s="92"/>
      <c r="HD20" s="92"/>
      <c r="HE20" s="87"/>
      <c r="HF20" s="21"/>
      <c r="HG20" s="89"/>
      <c r="HH20" s="92"/>
      <c r="HI20" s="92"/>
      <c r="HJ20" s="87"/>
      <c r="HK20" s="21"/>
      <c r="HL20" s="89"/>
      <c r="HM20" s="92"/>
      <c r="HN20" s="92"/>
      <c r="HO20" s="87"/>
      <c r="HP20" s="21"/>
      <c r="HQ20" s="89"/>
      <c r="HR20" s="92"/>
      <c r="HS20" s="92"/>
      <c r="HT20" s="87"/>
      <c r="HU20" s="21"/>
      <c r="HV20" s="89"/>
      <c r="HW20" s="92"/>
      <c r="HX20" s="92"/>
      <c r="HY20" s="87"/>
      <c r="HZ20" s="21"/>
      <c r="IA20" s="89"/>
      <c r="IB20" s="92"/>
      <c r="IC20" s="92"/>
      <c r="ID20" s="87"/>
      <c r="IE20" s="21"/>
      <c r="IF20" s="89"/>
      <c r="IG20" s="92"/>
      <c r="IH20" s="92"/>
      <c r="II20" s="87"/>
      <c r="IJ20" s="21"/>
      <c r="IK20" s="89"/>
      <c r="IL20" s="92"/>
      <c r="IM20" s="92"/>
      <c r="IN20" s="87"/>
      <c r="IO20" s="21"/>
      <c r="IP20" s="89"/>
      <c r="IQ20" s="92"/>
      <c r="IR20" s="92"/>
      <c r="IS20" s="87"/>
      <c r="IT20" s="21"/>
      <c r="IU20" s="89"/>
      <c r="IV20" s="92"/>
    </row>
    <row r="21" spans="1:256" s="41" customFormat="1" ht="25.5">
      <c r="A21" s="87">
        <v>14</v>
      </c>
      <c r="B21" s="21" t="s">
        <v>83</v>
      </c>
      <c r="C21" s="88">
        <v>70301</v>
      </c>
      <c r="D21" s="89"/>
      <c r="E21" s="90">
        <v>0</v>
      </c>
      <c r="F21" s="90"/>
      <c r="G21" s="90">
        <v>0</v>
      </c>
      <c r="H21" s="87"/>
      <c r="I21" s="21"/>
      <c r="J21" s="89"/>
      <c r="K21" s="92"/>
      <c r="L21" s="89"/>
      <c r="M21" s="87"/>
      <c r="N21" s="21"/>
      <c r="O21" s="89"/>
      <c r="P21" s="92"/>
      <c r="Q21" s="89"/>
      <c r="R21" s="87"/>
      <c r="S21" s="21"/>
      <c r="T21" s="89"/>
      <c r="U21" s="92"/>
      <c r="V21" s="89"/>
      <c r="W21" s="87"/>
      <c r="X21" s="21"/>
      <c r="Y21" s="89"/>
      <c r="Z21" s="92"/>
      <c r="AA21" s="89"/>
      <c r="AB21" s="87"/>
      <c r="AC21" s="21"/>
      <c r="AD21" s="89"/>
      <c r="AE21" s="92"/>
      <c r="AF21" s="89"/>
      <c r="AG21" s="87"/>
      <c r="AH21" s="21"/>
      <c r="AI21" s="89"/>
      <c r="AJ21" s="92"/>
      <c r="AK21" s="89"/>
      <c r="AL21" s="87"/>
      <c r="AM21" s="21"/>
      <c r="AN21" s="89"/>
      <c r="AO21" s="92"/>
      <c r="AP21" s="89"/>
      <c r="AQ21" s="87"/>
      <c r="AR21" s="21"/>
      <c r="AS21" s="89"/>
      <c r="AT21" s="92"/>
      <c r="AU21" s="89"/>
      <c r="AV21" s="87"/>
      <c r="AW21" s="21"/>
      <c r="AX21" s="89"/>
      <c r="AY21" s="92"/>
      <c r="AZ21" s="89"/>
      <c r="BA21" s="87"/>
      <c r="BB21" s="21"/>
      <c r="BC21" s="89"/>
      <c r="BD21" s="92"/>
      <c r="BE21" s="89"/>
      <c r="BF21" s="87"/>
      <c r="BG21" s="21"/>
      <c r="BH21" s="89"/>
      <c r="BI21" s="92"/>
      <c r="BJ21" s="89"/>
      <c r="BK21" s="87"/>
      <c r="BL21" s="21"/>
      <c r="BM21" s="89"/>
      <c r="BN21" s="92"/>
      <c r="BO21" s="89"/>
      <c r="BP21" s="87"/>
      <c r="BQ21" s="21"/>
      <c r="BR21" s="89"/>
      <c r="BS21" s="92"/>
      <c r="BT21" s="89"/>
      <c r="BU21" s="87"/>
      <c r="BV21" s="21"/>
      <c r="BW21" s="89"/>
      <c r="BX21" s="92"/>
      <c r="BY21" s="89"/>
      <c r="BZ21" s="87"/>
      <c r="CA21" s="21"/>
      <c r="CB21" s="89"/>
      <c r="CC21" s="92"/>
      <c r="CD21" s="89"/>
      <c r="CE21" s="87"/>
      <c r="CF21" s="21"/>
      <c r="CG21" s="89"/>
      <c r="CH21" s="92"/>
      <c r="CI21" s="89"/>
      <c r="CJ21" s="87"/>
      <c r="CK21" s="21"/>
      <c r="CL21" s="89"/>
      <c r="CM21" s="92"/>
      <c r="CN21" s="89"/>
      <c r="CO21" s="87"/>
      <c r="CP21" s="21"/>
      <c r="CQ21" s="89"/>
      <c r="CR21" s="92"/>
      <c r="CS21" s="89"/>
      <c r="CT21" s="87"/>
      <c r="CU21" s="21"/>
      <c r="CV21" s="89"/>
      <c r="CW21" s="92"/>
      <c r="CX21" s="89"/>
      <c r="CY21" s="87"/>
      <c r="CZ21" s="21"/>
      <c r="DA21" s="89"/>
      <c r="DB21" s="92"/>
      <c r="DC21" s="89"/>
      <c r="DD21" s="87"/>
      <c r="DE21" s="21"/>
      <c r="DF21" s="89"/>
      <c r="DG21" s="92"/>
      <c r="DH21" s="89"/>
      <c r="DI21" s="87"/>
      <c r="DJ21" s="21"/>
      <c r="DK21" s="89"/>
      <c r="DL21" s="92"/>
      <c r="DM21" s="89"/>
      <c r="DN21" s="87"/>
      <c r="DO21" s="21"/>
      <c r="DP21" s="89"/>
      <c r="DQ21" s="92"/>
      <c r="DR21" s="89"/>
      <c r="DS21" s="87"/>
      <c r="DT21" s="21"/>
      <c r="DU21" s="89"/>
      <c r="DV21" s="92"/>
      <c r="DW21" s="89"/>
      <c r="DX21" s="87"/>
      <c r="DY21" s="21"/>
      <c r="DZ21" s="89"/>
      <c r="EA21" s="92"/>
      <c r="EB21" s="89"/>
      <c r="EC21" s="87"/>
      <c r="ED21" s="21"/>
      <c r="EE21" s="89"/>
      <c r="EF21" s="92"/>
      <c r="EG21" s="89"/>
      <c r="EH21" s="87"/>
      <c r="EI21" s="21"/>
      <c r="EJ21" s="89"/>
      <c r="EK21" s="92"/>
      <c r="EL21" s="89"/>
      <c r="EM21" s="87"/>
      <c r="EN21" s="21"/>
      <c r="EO21" s="89"/>
      <c r="EP21" s="92"/>
      <c r="EQ21" s="89"/>
      <c r="ER21" s="87"/>
      <c r="ES21" s="21"/>
      <c r="ET21" s="89"/>
      <c r="EU21" s="92"/>
      <c r="EV21" s="89"/>
      <c r="EW21" s="87"/>
      <c r="EX21" s="21"/>
      <c r="EY21" s="89"/>
      <c r="EZ21" s="92"/>
      <c r="FA21" s="89"/>
      <c r="FB21" s="87"/>
      <c r="FC21" s="21"/>
      <c r="FD21" s="89"/>
      <c r="FE21" s="92"/>
      <c r="FF21" s="89"/>
      <c r="FG21" s="87"/>
      <c r="FH21" s="21"/>
      <c r="FI21" s="89"/>
      <c r="FJ21" s="92"/>
      <c r="FK21" s="89"/>
      <c r="FL21" s="87"/>
      <c r="FM21" s="21"/>
      <c r="FN21" s="89"/>
      <c r="FO21" s="92"/>
      <c r="FP21" s="89"/>
      <c r="FQ21" s="87"/>
      <c r="FR21" s="21"/>
      <c r="FS21" s="89"/>
      <c r="FT21" s="92"/>
      <c r="FU21" s="89"/>
      <c r="FV21" s="87"/>
      <c r="FW21" s="21"/>
      <c r="FX21" s="89"/>
      <c r="FY21" s="92"/>
      <c r="FZ21" s="89"/>
      <c r="GA21" s="87"/>
      <c r="GB21" s="21"/>
      <c r="GC21" s="89"/>
      <c r="GD21" s="92"/>
      <c r="GE21" s="89"/>
      <c r="GF21" s="87"/>
      <c r="GG21" s="21"/>
      <c r="GH21" s="89"/>
      <c r="GI21" s="92"/>
      <c r="GJ21" s="89"/>
      <c r="GK21" s="87"/>
      <c r="GL21" s="21"/>
      <c r="GM21" s="89"/>
      <c r="GN21" s="92"/>
      <c r="GO21" s="89"/>
      <c r="GP21" s="87"/>
      <c r="GQ21" s="21"/>
      <c r="GR21" s="89"/>
      <c r="GS21" s="92"/>
      <c r="GT21" s="89"/>
      <c r="GU21" s="87"/>
      <c r="GV21" s="21"/>
      <c r="GW21" s="89"/>
      <c r="GX21" s="92"/>
      <c r="GY21" s="89"/>
      <c r="GZ21" s="87"/>
      <c r="HA21" s="21"/>
      <c r="HB21" s="89"/>
      <c r="HC21" s="92"/>
      <c r="HD21" s="89"/>
      <c r="HE21" s="87"/>
      <c r="HF21" s="21"/>
      <c r="HG21" s="89"/>
      <c r="HH21" s="92"/>
      <c r="HI21" s="89"/>
      <c r="HJ21" s="87"/>
      <c r="HK21" s="21"/>
      <c r="HL21" s="89"/>
      <c r="HM21" s="92"/>
      <c r="HN21" s="89"/>
      <c r="HO21" s="87"/>
      <c r="HP21" s="21"/>
      <c r="HQ21" s="89"/>
      <c r="HR21" s="92"/>
      <c r="HS21" s="89"/>
      <c r="HT21" s="87"/>
      <c r="HU21" s="21"/>
      <c r="HV21" s="89"/>
      <c r="HW21" s="92"/>
      <c r="HX21" s="89"/>
      <c r="HY21" s="87"/>
      <c r="HZ21" s="21"/>
      <c r="IA21" s="89"/>
      <c r="IB21" s="92"/>
      <c r="IC21" s="89"/>
      <c r="ID21" s="87"/>
      <c r="IE21" s="21"/>
      <c r="IF21" s="89"/>
      <c r="IG21" s="92"/>
      <c r="IH21" s="89"/>
      <c r="II21" s="87"/>
      <c r="IJ21" s="21"/>
      <c r="IK21" s="89"/>
      <c r="IL21" s="92"/>
      <c r="IM21" s="89"/>
      <c r="IN21" s="87"/>
      <c r="IO21" s="21"/>
      <c r="IP21" s="89"/>
      <c r="IQ21" s="92"/>
      <c r="IR21" s="89"/>
      <c r="IS21" s="87"/>
      <c r="IT21" s="21"/>
      <c r="IU21" s="89"/>
      <c r="IV21" s="92"/>
    </row>
    <row r="22" spans="1:256" s="41" customFormat="1" ht="25.5">
      <c r="A22" s="83">
        <v>15</v>
      </c>
      <c r="B22" s="21" t="s">
        <v>84</v>
      </c>
      <c r="C22" s="88" t="s">
        <v>85</v>
      </c>
      <c r="D22" s="89"/>
      <c r="E22" s="90">
        <v>-70</v>
      </c>
      <c r="F22" s="90"/>
      <c r="G22" s="90">
        <v>0</v>
      </c>
      <c r="H22" s="87"/>
      <c r="I22" s="21"/>
      <c r="J22" s="89"/>
      <c r="K22" s="92"/>
      <c r="L22" s="92"/>
      <c r="M22" s="87"/>
      <c r="N22" s="21"/>
      <c r="O22" s="89"/>
      <c r="P22" s="92"/>
      <c r="Q22" s="92"/>
      <c r="R22" s="87"/>
      <c r="S22" s="21"/>
      <c r="T22" s="89"/>
      <c r="U22" s="92"/>
      <c r="V22" s="92"/>
      <c r="W22" s="87"/>
      <c r="X22" s="21"/>
      <c r="Y22" s="89"/>
      <c r="Z22" s="92"/>
      <c r="AA22" s="92"/>
      <c r="AB22" s="87"/>
      <c r="AC22" s="21"/>
      <c r="AD22" s="89"/>
      <c r="AE22" s="92"/>
      <c r="AF22" s="92"/>
      <c r="AG22" s="87"/>
      <c r="AH22" s="21"/>
      <c r="AI22" s="89"/>
      <c r="AJ22" s="92"/>
      <c r="AK22" s="92"/>
      <c r="AL22" s="87"/>
      <c r="AM22" s="21"/>
      <c r="AN22" s="89"/>
      <c r="AO22" s="92"/>
      <c r="AP22" s="92"/>
      <c r="AQ22" s="87"/>
      <c r="AR22" s="21"/>
      <c r="AS22" s="89"/>
      <c r="AT22" s="92"/>
      <c r="AU22" s="92"/>
      <c r="AV22" s="87"/>
      <c r="AW22" s="21"/>
      <c r="AX22" s="89"/>
      <c r="AY22" s="92"/>
      <c r="AZ22" s="92"/>
      <c r="BA22" s="87"/>
      <c r="BB22" s="21"/>
      <c r="BC22" s="89"/>
      <c r="BD22" s="92"/>
      <c r="BE22" s="92"/>
      <c r="BF22" s="87"/>
      <c r="BG22" s="21"/>
      <c r="BH22" s="89"/>
      <c r="BI22" s="92"/>
      <c r="BJ22" s="92"/>
      <c r="BK22" s="87"/>
      <c r="BL22" s="21"/>
      <c r="BM22" s="89"/>
      <c r="BN22" s="92"/>
      <c r="BO22" s="92"/>
      <c r="BP22" s="87"/>
      <c r="BQ22" s="21"/>
      <c r="BR22" s="89"/>
      <c r="BS22" s="92"/>
      <c r="BT22" s="92"/>
      <c r="BU22" s="87"/>
      <c r="BV22" s="21"/>
      <c r="BW22" s="89"/>
      <c r="BX22" s="92"/>
      <c r="BY22" s="92"/>
      <c r="BZ22" s="87"/>
      <c r="CA22" s="21"/>
      <c r="CB22" s="89"/>
      <c r="CC22" s="92"/>
      <c r="CD22" s="92"/>
      <c r="CE22" s="87"/>
      <c r="CF22" s="21"/>
      <c r="CG22" s="89"/>
      <c r="CH22" s="92"/>
      <c r="CI22" s="92"/>
      <c r="CJ22" s="87"/>
      <c r="CK22" s="21"/>
      <c r="CL22" s="89"/>
      <c r="CM22" s="92"/>
      <c r="CN22" s="92"/>
      <c r="CO22" s="87"/>
      <c r="CP22" s="21"/>
      <c r="CQ22" s="89"/>
      <c r="CR22" s="92"/>
      <c r="CS22" s="92"/>
      <c r="CT22" s="87"/>
      <c r="CU22" s="21"/>
      <c r="CV22" s="89"/>
      <c r="CW22" s="92"/>
      <c r="CX22" s="92"/>
      <c r="CY22" s="87"/>
      <c r="CZ22" s="21"/>
      <c r="DA22" s="89"/>
      <c r="DB22" s="92"/>
      <c r="DC22" s="92"/>
      <c r="DD22" s="87"/>
      <c r="DE22" s="21"/>
      <c r="DF22" s="89"/>
      <c r="DG22" s="92"/>
      <c r="DH22" s="92"/>
      <c r="DI22" s="87"/>
      <c r="DJ22" s="21"/>
      <c r="DK22" s="89"/>
      <c r="DL22" s="92"/>
      <c r="DM22" s="92"/>
      <c r="DN22" s="87"/>
      <c r="DO22" s="21"/>
      <c r="DP22" s="89"/>
      <c r="DQ22" s="92"/>
      <c r="DR22" s="92"/>
      <c r="DS22" s="87"/>
      <c r="DT22" s="21"/>
      <c r="DU22" s="89"/>
      <c r="DV22" s="92"/>
      <c r="DW22" s="92"/>
      <c r="DX22" s="87"/>
      <c r="DY22" s="21"/>
      <c r="DZ22" s="89"/>
      <c r="EA22" s="92"/>
      <c r="EB22" s="92"/>
      <c r="EC22" s="87"/>
      <c r="ED22" s="21"/>
      <c r="EE22" s="89"/>
      <c r="EF22" s="92"/>
      <c r="EG22" s="92"/>
      <c r="EH22" s="87"/>
      <c r="EI22" s="21"/>
      <c r="EJ22" s="89"/>
      <c r="EK22" s="92"/>
      <c r="EL22" s="92"/>
      <c r="EM22" s="87"/>
      <c r="EN22" s="21"/>
      <c r="EO22" s="89"/>
      <c r="EP22" s="92"/>
      <c r="EQ22" s="92"/>
      <c r="ER22" s="87"/>
      <c r="ES22" s="21"/>
      <c r="ET22" s="89"/>
      <c r="EU22" s="92"/>
      <c r="EV22" s="92"/>
      <c r="EW22" s="87"/>
      <c r="EX22" s="21"/>
      <c r="EY22" s="89"/>
      <c r="EZ22" s="92"/>
      <c r="FA22" s="92"/>
      <c r="FB22" s="87"/>
      <c r="FC22" s="21"/>
      <c r="FD22" s="89"/>
      <c r="FE22" s="92"/>
      <c r="FF22" s="92"/>
      <c r="FG22" s="87"/>
      <c r="FH22" s="21"/>
      <c r="FI22" s="89"/>
      <c r="FJ22" s="92"/>
      <c r="FK22" s="92"/>
      <c r="FL22" s="87"/>
      <c r="FM22" s="21"/>
      <c r="FN22" s="89"/>
      <c r="FO22" s="92"/>
      <c r="FP22" s="92"/>
      <c r="FQ22" s="87"/>
      <c r="FR22" s="21"/>
      <c r="FS22" s="89"/>
      <c r="FT22" s="92"/>
      <c r="FU22" s="92"/>
      <c r="FV22" s="87"/>
      <c r="FW22" s="21"/>
      <c r="FX22" s="89"/>
      <c r="FY22" s="92"/>
      <c r="FZ22" s="92"/>
      <c r="GA22" s="87"/>
      <c r="GB22" s="21"/>
      <c r="GC22" s="89"/>
      <c r="GD22" s="92"/>
      <c r="GE22" s="92"/>
      <c r="GF22" s="87"/>
      <c r="GG22" s="21"/>
      <c r="GH22" s="89"/>
      <c r="GI22" s="92"/>
      <c r="GJ22" s="92"/>
      <c r="GK22" s="87"/>
      <c r="GL22" s="21"/>
      <c r="GM22" s="89"/>
      <c r="GN22" s="92"/>
      <c r="GO22" s="92"/>
      <c r="GP22" s="87"/>
      <c r="GQ22" s="21"/>
      <c r="GR22" s="89"/>
      <c r="GS22" s="92"/>
      <c r="GT22" s="92"/>
      <c r="GU22" s="87"/>
      <c r="GV22" s="21"/>
      <c r="GW22" s="89"/>
      <c r="GX22" s="92"/>
      <c r="GY22" s="92"/>
      <c r="GZ22" s="87"/>
      <c r="HA22" s="21"/>
      <c r="HB22" s="89"/>
      <c r="HC22" s="92"/>
      <c r="HD22" s="92"/>
      <c r="HE22" s="87"/>
      <c r="HF22" s="21"/>
      <c r="HG22" s="89"/>
      <c r="HH22" s="92"/>
      <c r="HI22" s="92"/>
      <c r="HJ22" s="87"/>
      <c r="HK22" s="21"/>
      <c r="HL22" s="89"/>
      <c r="HM22" s="92"/>
      <c r="HN22" s="92"/>
      <c r="HO22" s="87"/>
      <c r="HP22" s="21"/>
      <c r="HQ22" s="89"/>
      <c r="HR22" s="92"/>
      <c r="HS22" s="92"/>
      <c r="HT22" s="87"/>
      <c r="HU22" s="21"/>
      <c r="HV22" s="89"/>
      <c r="HW22" s="92"/>
      <c r="HX22" s="92"/>
      <c r="HY22" s="87"/>
      <c r="HZ22" s="21"/>
      <c r="IA22" s="89"/>
      <c r="IB22" s="92"/>
      <c r="IC22" s="92"/>
      <c r="ID22" s="87"/>
      <c r="IE22" s="21"/>
      <c r="IF22" s="89"/>
      <c r="IG22" s="92"/>
      <c r="IH22" s="92"/>
      <c r="II22" s="87"/>
      <c r="IJ22" s="21"/>
      <c r="IK22" s="89"/>
      <c r="IL22" s="92"/>
      <c r="IM22" s="92"/>
      <c r="IN22" s="87"/>
      <c r="IO22" s="21"/>
      <c r="IP22" s="89"/>
      <c r="IQ22" s="92"/>
      <c r="IR22" s="92"/>
      <c r="IS22" s="87"/>
      <c r="IT22" s="21"/>
      <c r="IU22" s="89"/>
      <c r="IV22" s="92"/>
    </row>
    <row r="23" spans="1:7" s="41" customFormat="1" ht="12.75">
      <c r="A23" s="87">
        <v>16</v>
      </c>
      <c r="B23" s="30" t="s">
        <v>86</v>
      </c>
      <c r="C23" s="88" t="s">
        <v>87</v>
      </c>
      <c r="D23" s="89"/>
      <c r="E23" s="90">
        <f>E15+E16+E17+E18+E19+E20+E21+E22</f>
        <v>-78</v>
      </c>
      <c r="F23" s="90"/>
      <c r="G23" s="90">
        <f>G15+G16+G17+G18+G19+G20+G21+G22</f>
        <v>-21</v>
      </c>
    </row>
    <row r="24" spans="1:7" s="41" customFormat="1" ht="26.25">
      <c r="A24" s="83">
        <v>17</v>
      </c>
      <c r="B24" s="19" t="s">
        <v>88</v>
      </c>
      <c r="C24" s="86" t="s">
        <v>89</v>
      </c>
      <c r="D24" s="85"/>
      <c r="E24" s="9">
        <f>E14+E23</f>
        <v>2282</v>
      </c>
      <c r="F24" s="9"/>
      <c r="G24" s="9">
        <f>G14+G23</f>
        <v>2971</v>
      </c>
    </row>
    <row r="25" spans="1:256" s="41" customFormat="1" ht="25.5">
      <c r="A25" s="87">
        <v>18</v>
      </c>
      <c r="B25" s="21" t="s">
        <v>90</v>
      </c>
      <c r="C25" s="88">
        <v>80431</v>
      </c>
      <c r="D25" s="89"/>
      <c r="E25" s="90">
        <v>38</v>
      </c>
      <c r="F25" s="90"/>
      <c r="G25" s="90">
        <v>54</v>
      </c>
      <c r="H25" s="87"/>
      <c r="I25" s="21"/>
      <c r="J25" s="89"/>
      <c r="K25" s="92"/>
      <c r="L25" s="89"/>
      <c r="M25" s="87"/>
      <c r="N25" s="21"/>
      <c r="O25" s="89"/>
      <c r="P25" s="92"/>
      <c r="Q25" s="89"/>
      <c r="R25" s="87"/>
      <c r="S25" s="21"/>
      <c r="T25" s="89"/>
      <c r="U25" s="92"/>
      <c r="V25" s="89"/>
      <c r="W25" s="87"/>
      <c r="X25" s="21"/>
      <c r="Y25" s="89"/>
      <c r="Z25" s="92"/>
      <c r="AA25" s="89"/>
      <c r="AB25" s="87"/>
      <c r="AC25" s="21"/>
      <c r="AD25" s="89"/>
      <c r="AE25" s="92"/>
      <c r="AF25" s="89"/>
      <c r="AG25" s="87"/>
      <c r="AH25" s="21"/>
      <c r="AI25" s="89"/>
      <c r="AJ25" s="92"/>
      <c r="AK25" s="89"/>
      <c r="AL25" s="87"/>
      <c r="AM25" s="21"/>
      <c r="AN25" s="89"/>
      <c r="AO25" s="92"/>
      <c r="AP25" s="89"/>
      <c r="AQ25" s="87"/>
      <c r="AR25" s="21"/>
      <c r="AS25" s="89"/>
      <c r="AT25" s="92"/>
      <c r="AU25" s="89"/>
      <c r="AV25" s="87"/>
      <c r="AW25" s="21"/>
      <c r="AX25" s="89"/>
      <c r="AY25" s="92"/>
      <c r="AZ25" s="89"/>
      <c r="BA25" s="87"/>
      <c r="BB25" s="21"/>
      <c r="BC25" s="89"/>
      <c r="BD25" s="92"/>
      <c r="BE25" s="89"/>
      <c r="BF25" s="87"/>
      <c r="BG25" s="21"/>
      <c r="BH25" s="89"/>
      <c r="BI25" s="92"/>
      <c r="BJ25" s="89"/>
      <c r="BK25" s="87"/>
      <c r="BL25" s="21"/>
      <c r="BM25" s="89"/>
      <c r="BN25" s="92"/>
      <c r="BO25" s="89"/>
      <c r="BP25" s="87"/>
      <c r="BQ25" s="21"/>
      <c r="BR25" s="89"/>
      <c r="BS25" s="92"/>
      <c r="BT25" s="89"/>
      <c r="BU25" s="87"/>
      <c r="BV25" s="21"/>
      <c r="BW25" s="89"/>
      <c r="BX25" s="92"/>
      <c r="BY25" s="89"/>
      <c r="BZ25" s="87"/>
      <c r="CA25" s="21"/>
      <c r="CB25" s="89"/>
      <c r="CC25" s="92"/>
      <c r="CD25" s="89"/>
      <c r="CE25" s="87"/>
      <c r="CF25" s="21"/>
      <c r="CG25" s="89"/>
      <c r="CH25" s="92"/>
      <c r="CI25" s="89"/>
      <c r="CJ25" s="87"/>
      <c r="CK25" s="21"/>
      <c r="CL25" s="89"/>
      <c r="CM25" s="92"/>
      <c r="CN25" s="89"/>
      <c r="CO25" s="87"/>
      <c r="CP25" s="21"/>
      <c r="CQ25" s="89"/>
      <c r="CR25" s="92"/>
      <c r="CS25" s="89"/>
      <c r="CT25" s="87"/>
      <c r="CU25" s="21"/>
      <c r="CV25" s="89"/>
      <c r="CW25" s="92"/>
      <c r="CX25" s="89"/>
      <c r="CY25" s="87"/>
      <c r="CZ25" s="21"/>
      <c r="DA25" s="89"/>
      <c r="DB25" s="92"/>
      <c r="DC25" s="89"/>
      <c r="DD25" s="87"/>
      <c r="DE25" s="21"/>
      <c r="DF25" s="89"/>
      <c r="DG25" s="92"/>
      <c r="DH25" s="89"/>
      <c r="DI25" s="87"/>
      <c r="DJ25" s="21"/>
      <c r="DK25" s="89"/>
      <c r="DL25" s="92"/>
      <c r="DM25" s="89"/>
      <c r="DN25" s="87"/>
      <c r="DO25" s="21"/>
      <c r="DP25" s="89"/>
      <c r="DQ25" s="92"/>
      <c r="DR25" s="89"/>
      <c r="DS25" s="87"/>
      <c r="DT25" s="21"/>
      <c r="DU25" s="89"/>
      <c r="DV25" s="92"/>
      <c r="DW25" s="89"/>
      <c r="DX25" s="87"/>
      <c r="DY25" s="21"/>
      <c r="DZ25" s="89"/>
      <c r="EA25" s="92"/>
      <c r="EB25" s="89"/>
      <c r="EC25" s="87"/>
      <c r="ED25" s="21"/>
      <c r="EE25" s="89"/>
      <c r="EF25" s="92"/>
      <c r="EG25" s="89"/>
      <c r="EH25" s="87"/>
      <c r="EI25" s="21"/>
      <c r="EJ25" s="89"/>
      <c r="EK25" s="92"/>
      <c r="EL25" s="89"/>
      <c r="EM25" s="87"/>
      <c r="EN25" s="21"/>
      <c r="EO25" s="89"/>
      <c r="EP25" s="92"/>
      <c r="EQ25" s="89"/>
      <c r="ER25" s="87"/>
      <c r="ES25" s="21"/>
      <c r="ET25" s="89"/>
      <c r="EU25" s="92"/>
      <c r="EV25" s="89"/>
      <c r="EW25" s="87"/>
      <c r="EX25" s="21"/>
      <c r="EY25" s="89"/>
      <c r="EZ25" s="92"/>
      <c r="FA25" s="89"/>
      <c r="FB25" s="87"/>
      <c r="FC25" s="21"/>
      <c r="FD25" s="89"/>
      <c r="FE25" s="92"/>
      <c r="FF25" s="89"/>
      <c r="FG25" s="87"/>
      <c r="FH25" s="21"/>
      <c r="FI25" s="89"/>
      <c r="FJ25" s="92"/>
      <c r="FK25" s="89"/>
      <c r="FL25" s="87"/>
      <c r="FM25" s="21"/>
      <c r="FN25" s="89"/>
      <c r="FO25" s="92"/>
      <c r="FP25" s="89"/>
      <c r="FQ25" s="87"/>
      <c r="FR25" s="21"/>
      <c r="FS25" s="89"/>
      <c r="FT25" s="92"/>
      <c r="FU25" s="89"/>
      <c r="FV25" s="87"/>
      <c r="FW25" s="21"/>
      <c r="FX25" s="89"/>
      <c r="FY25" s="92"/>
      <c r="FZ25" s="89"/>
      <c r="GA25" s="87"/>
      <c r="GB25" s="21"/>
      <c r="GC25" s="89"/>
      <c r="GD25" s="92"/>
      <c r="GE25" s="89"/>
      <c r="GF25" s="87"/>
      <c r="GG25" s="21"/>
      <c r="GH25" s="89"/>
      <c r="GI25" s="92"/>
      <c r="GJ25" s="89"/>
      <c r="GK25" s="87"/>
      <c r="GL25" s="21"/>
      <c r="GM25" s="89"/>
      <c r="GN25" s="92"/>
      <c r="GO25" s="89"/>
      <c r="GP25" s="87"/>
      <c r="GQ25" s="21"/>
      <c r="GR25" s="89"/>
      <c r="GS25" s="92"/>
      <c r="GT25" s="89"/>
      <c r="GU25" s="87"/>
      <c r="GV25" s="21"/>
      <c r="GW25" s="89"/>
      <c r="GX25" s="92"/>
      <c r="GY25" s="89"/>
      <c r="GZ25" s="87"/>
      <c r="HA25" s="21"/>
      <c r="HB25" s="89"/>
      <c r="HC25" s="92"/>
      <c r="HD25" s="89"/>
      <c r="HE25" s="87"/>
      <c r="HF25" s="21"/>
      <c r="HG25" s="89"/>
      <c r="HH25" s="92"/>
      <c r="HI25" s="89"/>
      <c r="HJ25" s="87"/>
      <c r="HK25" s="21"/>
      <c r="HL25" s="89"/>
      <c r="HM25" s="92"/>
      <c r="HN25" s="89"/>
      <c r="HO25" s="87"/>
      <c r="HP25" s="21"/>
      <c r="HQ25" s="89"/>
      <c r="HR25" s="92"/>
      <c r="HS25" s="89"/>
      <c r="HT25" s="87"/>
      <c r="HU25" s="21"/>
      <c r="HV25" s="89"/>
      <c r="HW25" s="92"/>
      <c r="HX25" s="89"/>
      <c r="HY25" s="87"/>
      <c r="HZ25" s="21"/>
      <c r="IA25" s="89"/>
      <c r="IB25" s="92"/>
      <c r="IC25" s="89"/>
      <c r="ID25" s="87"/>
      <c r="IE25" s="21"/>
      <c r="IF25" s="89"/>
      <c r="IG25" s="92"/>
      <c r="IH25" s="89"/>
      <c r="II25" s="87"/>
      <c r="IJ25" s="21"/>
      <c r="IK25" s="89"/>
      <c r="IL25" s="92"/>
      <c r="IM25" s="89"/>
      <c r="IN25" s="87"/>
      <c r="IO25" s="21"/>
      <c r="IP25" s="89"/>
      <c r="IQ25" s="92"/>
      <c r="IR25" s="89"/>
      <c r="IS25" s="87"/>
      <c r="IT25" s="21"/>
      <c r="IU25" s="89"/>
      <c r="IV25" s="92"/>
    </row>
    <row r="26" spans="1:7" ht="12.75">
      <c r="A26" s="93">
        <v>19</v>
      </c>
      <c r="B26" s="63" t="s">
        <v>10</v>
      </c>
      <c r="C26" s="88" t="s">
        <v>91</v>
      </c>
      <c r="D26" s="89"/>
      <c r="E26" s="94">
        <f>E24+E25</f>
        <v>2320</v>
      </c>
      <c r="F26" s="90"/>
      <c r="G26" s="94">
        <f>G24+G25</f>
        <v>3025</v>
      </c>
    </row>
    <row r="27" spans="1:7" ht="13.5">
      <c r="A27" s="87">
        <v>20</v>
      </c>
      <c r="B27" s="51" t="s">
        <v>92</v>
      </c>
      <c r="C27" s="86" t="s">
        <v>93</v>
      </c>
      <c r="D27" s="85"/>
      <c r="E27" s="9">
        <v>944</v>
      </c>
      <c r="F27" s="9"/>
      <c r="G27" s="9">
        <v>999</v>
      </c>
    </row>
    <row r="28" spans="1:7" ht="25.5">
      <c r="A28" s="83">
        <v>21</v>
      </c>
      <c r="B28" s="51" t="s">
        <v>52</v>
      </c>
      <c r="C28" s="86" t="s">
        <v>94</v>
      </c>
      <c r="D28" s="85"/>
      <c r="E28" s="9">
        <v>-19</v>
      </c>
      <c r="F28" s="9"/>
      <c r="G28" s="9">
        <v>-52</v>
      </c>
    </row>
    <row r="29" spans="1:7" ht="25.5">
      <c r="A29" s="87">
        <v>22</v>
      </c>
      <c r="B29" s="21" t="s">
        <v>95</v>
      </c>
      <c r="C29" s="88" t="s">
        <v>96</v>
      </c>
      <c r="D29" s="89"/>
      <c r="E29" s="90">
        <v>360</v>
      </c>
      <c r="F29" s="90"/>
      <c r="G29" s="90">
        <v>273</v>
      </c>
    </row>
    <row r="30" spans="1:7" ht="13.5">
      <c r="A30" s="83">
        <v>23</v>
      </c>
      <c r="B30" s="51" t="s">
        <v>97</v>
      </c>
      <c r="C30" s="86" t="s">
        <v>98</v>
      </c>
      <c r="D30" s="85"/>
      <c r="E30" s="9">
        <v>0</v>
      </c>
      <c r="F30" s="9"/>
      <c r="G30" s="9">
        <v>2</v>
      </c>
    </row>
    <row r="31" spans="1:7" ht="12.75">
      <c r="A31" s="87">
        <v>24</v>
      </c>
      <c r="B31" s="30" t="s">
        <v>12</v>
      </c>
      <c r="C31" s="88" t="s">
        <v>99</v>
      </c>
      <c r="D31" s="89"/>
      <c r="E31" s="90">
        <f>SUM(E27:E30)</f>
        <v>1285</v>
      </c>
      <c r="F31" s="90"/>
      <c r="G31" s="90">
        <f>SUM(G27:G30)</f>
        <v>1222</v>
      </c>
    </row>
    <row r="32" spans="1:7" ht="13.5">
      <c r="A32" s="93">
        <v>25</v>
      </c>
      <c r="B32" s="95" t="s">
        <v>13</v>
      </c>
      <c r="C32" s="86"/>
      <c r="D32" s="85"/>
      <c r="E32" s="96">
        <f>E31+E26</f>
        <v>3605</v>
      </c>
      <c r="F32" s="96"/>
      <c r="G32" s="96">
        <f>G31+G26</f>
        <v>4247</v>
      </c>
    </row>
    <row r="33" spans="1:7" ht="13.5">
      <c r="A33" s="87">
        <v>26</v>
      </c>
      <c r="B33" s="51" t="s">
        <v>100</v>
      </c>
      <c r="C33" s="86" t="s">
        <v>101</v>
      </c>
      <c r="D33" s="85"/>
      <c r="E33" s="9">
        <v>-675</v>
      </c>
      <c r="F33" s="9"/>
      <c r="G33" s="9">
        <v>-565</v>
      </c>
    </row>
    <row r="34" spans="1:7" ht="38.25">
      <c r="A34" s="83">
        <v>27</v>
      </c>
      <c r="B34" s="21" t="s">
        <v>102</v>
      </c>
      <c r="C34" s="88" t="s">
        <v>103</v>
      </c>
      <c r="D34" s="89"/>
      <c r="E34" s="90">
        <v>-99</v>
      </c>
      <c r="F34" s="90"/>
      <c r="G34" s="90">
        <v>-93</v>
      </c>
    </row>
    <row r="35" spans="1:7" ht="13.5">
      <c r="A35" s="83">
        <v>29</v>
      </c>
      <c r="B35" s="51" t="s">
        <v>104</v>
      </c>
      <c r="C35" s="86" t="s">
        <v>105</v>
      </c>
      <c r="D35" s="85"/>
      <c r="E35" s="9">
        <v>-390</v>
      </c>
      <c r="F35" s="9"/>
      <c r="G35" s="9">
        <v>-251</v>
      </c>
    </row>
    <row r="36" spans="1:7" ht="13.5">
      <c r="A36" s="87">
        <v>30</v>
      </c>
      <c r="B36" s="51" t="s">
        <v>106</v>
      </c>
      <c r="C36" s="86" t="s">
        <v>107</v>
      </c>
      <c r="D36" s="85"/>
      <c r="E36" s="9">
        <v>0</v>
      </c>
      <c r="F36" s="9"/>
      <c r="G36" s="9">
        <v>0</v>
      </c>
    </row>
    <row r="37" spans="1:7" ht="13.5">
      <c r="A37" s="83">
        <v>31</v>
      </c>
      <c r="B37" s="51" t="s">
        <v>108</v>
      </c>
      <c r="C37" s="86" t="s">
        <v>109</v>
      </c>
      <c r="D37" s="85"/>
      <c r="E37" s="9">
        <v>-1</v>
      </c>
      <c r="F37" s="9"/>
      <c r="G37" s="9">
        <v>0</v>
      </c>
    </row>
    <row r="38" spans="1:7" ht="12.75">
      <c r="A38" s="87">
        <v>32</v>
      </c>
      <c r="B38" s="21" t="s">
        <v>110</v>
      </c>
      <c r="C38" s="88" t="s">
        <v>111</v>
      </c>
      <c r="D38" s="89"/>
      <c r="E38" s="90">
        <v>-74</v>
      </c>
      <c r="F38" s="90"/>
      <c r="G38" s="90">
        <v>-91</v>
      </c>
    </row>
    <row r="39" spans="1:7" ht="12.75">
      <c r="A39" s="93">
        <v>33</v>
      </c>
      <c r="B39" s="63" t="s">
        <v>112</v>
      </c>
      <c r="C39" s="88" t="s">
        <v>113</v>
      </c>
      <c r="D39" s="89"/>
      <c r="E39" s="94">
        <f>SUM(E33:E38)</f>
        <v>-1239</v>
      </c>
      <c r="F39" s="90"/>
      <c r="G39" s="94">
        <f>SUM(G33:G38)</f>
        <v>-1000</v>
      </c>
    </row>
    <row r="40" spans="1:7" ht="12.75">
      <c r="A40" s="87">
        <v>34</v>
      </c>
      <c r="B40" s="30" t="s">
        <v>15</v>
      </c>
      <c r="C40" s="88" t="s">
        <v>114</v>
      </c>
      <c r="D40" s="89"/>
      <c r="E40" s="90">
        <f>E26+E31+E39</f>
        <v>2366</v>
      </c>
      <c r="F40" s="90"/>
      <c r="G40" s="90">
        <f>G26+G31+G39</f>
        <v>3247</v>
      </c>
    </row>
    <row r="41" spans="1:7" ht="13.5">
      <c r="A41" s="83">
        <v>35</v>
      </c>
      <c r="B41" s="51" t="s">
        <v>16</v>
      </c>
      <c r="C41" s="86">
        <v>80701</v>
      </c>
      <c r="D41" s="85"/>
      <c r="E41" s="9">
        <v>-239</v>
      </c>
      <c r="F41" s="9">
        <v>-370</v>
      </c>
      <c r="G41" s="9">
        <v>-325</v>
      </c>
    </row>
    <row r="42" spans="1:7" ht="13.5">
      <c r="A42" s="87">
        <v>36</v>
      </c>
      <c r="B42" s="51" t="s">
        <v>17</v>
      </c>
      <c r="C42" s="86">
        <v>80801</v>
      </c>
      <c r="D42" s="85"/>
      <c r="E42" s="9">
        <v>-5</v>
      </c>
      <c r="F42" s="9"/>
      <c r="G42" s="9">
        <v>0</v>
      </c>
    </row>
    <row r="43" spans="1:7" ht="13.5">
      <c r="A43" s="83">
        <v>37</v>
      </c>
      <c r="B43" s="19" t="s">
        <v>115</v>
      </c>
      <c r="C43" s="86" t="s">
        <v>116</v>
      </c>
      <c r="D43" s="85"/>
      <c r="E43" s="9">
        <f>0+E42+E41</f>
        <v>-244</v>
      </c>
      <c r="F43" s="9"/>
      <c r="G43" s="9">
        <f>0+G42+G41</f>
        <v>-325</v>
      </c>
    </row>
    <row r="44" spans="1:7" ht="13.5" thickBot="1">
      <c r="A44" s="97">
        <v>38</v>
      </c>
      <c r="B44" s="53" t="s">
        <v>19</v>
      </c>
      <c r="C44" s="88" t="s">
        <v>117</v>
      </c>
      <c r="D44" s="89"/>
      <c r="E44" s="98">
        <f>E40+E43</f>
        <v>2122</v>
      </c>
      <c r="F44" s="98"/>
      <c r="G44" s="98">
        <f>G40+G43</f>
        <v>2922</v>
      </c>
    </row>
    <row r="45" ht="13.5" thickTop="1"/>
    <row r="46" spans="1:6" ht="12.75">
      <c r="A46" s="11" t="str">
        <f>'[1]Лист1'!A87</f>
        <v> Генеральный менеджер          ___________________ М. Наимулла Джан</v>
      </c>
      <c r="E46" s="41"/>
      <c r="F46" s="41"/>
    </row>
    <row r="47" ht="12.75">
      <c r="G47" s="11" t="s">
        <v>118</v>
      </c>
    </row>
    <row r="48" ht="12.75">
      <c r="A48" s="11" t="s">
        <v>119</v>
      </c>
    </row>
  </sheetData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20">
      <selection activeCell="I33" sqref="I33"/>
    </sheetView>
  </sheetViews>
  <sheetFormatPr defaultColWidth="9.00390625" defaultRowHeight="12.75"/>
  <cols>
    <col min="1" max="1" width="46.25390625" style="11" customWidth="1"/>
    <col min="2" max="2" width="2.875" style="11" customWidth="1"/>
    <col min="3" max="3" width="15.25390625" style="11" customWidth="1"/>
    <col min="4" max="4" width="2.875" style="11" customWidth="1"/>
    <col min="5" max="5" width="15.25390625" style="11" customWidth="1"/>
    <col min="6" max="16384" width="9.125" style="11" customWidth="1"/>
  </cols>
  <sheetData>
    <row r="1" spans="1:7" ht="15">
      <c r="A1" s="74" t="s">
        <v>0</v>
      </c>
      <c r="B1" s="1"/>
      <c r="C1" s="1"/>
      <c r="D1" s="1"/>
      <c r="E1" s="1"/>
      <c r="F1" s="1"/>
      <c r="G1"/>
    </row>
    <row r="2" spans="1:7" ht="13.5" thickBot="1">
      <c r="A2" s="2"/>
      <c r="B2" s="2"/>
      <c r="C2" s="2"/>
      <c r="D2" s="2"/>
      <c r="E2" s="2"/>
      <c r="F2" s="3"/>
      <c r="G2" s="12"/>
    </row>
    <row r="3" spans="1:6" ht="15.75">
      <c r="A3" s="13"/>
      <c r="B3" s="13"/>
      <c r="C3" s="13"/>
      <c r="D3" s="13"/>
      <c r="E3" s="13"/>
      <c r="F3" s="14"/>
    </row>
    <row r="4" spans="1:2" ht="15.75">
      <c r="A4" s="15" t="s">
        <v>4</v>
      </c>
      <c r="B4" s="15"/>
    </row>
    <row r="5" spans="1:2" ht="12.75">
      <c r="A5" s="4" t="str">
        <f>баланс!A5</f>
        <v>на 31 января 2008 года</v>
      </c>
      <c r="B5" s="4"/>
    </row>
    <row r="6" spans="1:5" ht="12.75">
      <c r="A6" s="4"/>
      <c r="B6" s="4"/>
      <c r="E6" s="75" t="s">
        <v>54</v>
      </c>
    </row>
    <row r="8" spans="1:5" ht="18.75" customHeight="1">
      <c r="A8" s="16" t="s">
        <v>5</v>
      </c>
      <c r="B8" s="17"/>
      <c r="C8" s="72" t="s">
        <v>120</v>
      </c>
      <c r="D8" s="18"/>
      <c r="E8" s="72" t="s">
        <v>56</v>
      </c>
    </row>
    <row r="9" spans="1:5" ht="12.75">
      <c r="A9" s="19" t="s">
        <v>6</v>
      </c>
      <c r="B9" s="19"/>
      <c r="C9" s="6">
        <f>Опу!E14</f>
        <v>2360</v>
      </c>
      <c r="D9" s="6"/>
      <c r="E9" s="6">
        <f>Опу!G14</f>
        <v>2992</v>
      </c>
    </row>
    <row r="10" spans="1:5" ht="12.75">
      <c r="A10" s="19" t="s">
        <v>7</v>
      </c>
      <c r="B10" s="19"/>
      <c r="C10" s="6">
        <f>Опу!E23</f>
        <v>-78</v>
      </c>
      <c r="D10" s="6"/>
      <c r="E10" s="6">
        <f>Опу!G23</f>
        <v>-21</v>
      </c>
    </row>
    <row r="11" spans="1:5" ht="38.25">
      <c r="A11" s="20" t="s">
        <v>8</v>
      </c>
      <c r="B11" s="20"/>
      <c r="C11" s="6">
        <f>C9+C10</f>
        <v>2282</v>
      </c>
      <c r="D11" s="6"/>
      <c r="E11" s="6">
        <f>E9+E10</f>
        <v>2971</v>
      </c>
    </row>
    <row r="12" spans="1:5" ht="25.5">
      <c r="A12" s="21" t="s">
        <v>9</v>
      </c>
      <c r="B12" s="21"/>
      <c r="C12" s="8">
        <f>Опу!E25</f>
        <v>38</v>
      </c>
      <c r="D12" s="8"/>
      <c r="E12" s="8">
        <f>Опу!G25</f>
        <v>54</v>
      </c>
    </row>
    <row r="13" spans="1:5" ht="19.5" customHeight="1">
      <c r="A13" s="22" t="s">
        <v>10</v>
      </c>
      <c r="B13" s="23"/>
      <c r="C13" s="7">
        <f>C11+C12</f>
        <v>2320</v>
      </c>
      <c r="D13" s="8"/>
      <c r="E13" s="7">
        <f>E11+E12</f>
        <v>3025</v>
      </c>
    </row>
    <row r="14" spans="1:5" ht="19.5" customHeight="1">
      <c r="A14" s="24" t="s">
        <v>51</v>
      </c>
      <c r="B14" s="24"/>
      <c r="C14" s="8">
        <f>Опу!E27</f>
        <v>944</v>
      </c>
      <c r="D14" s="8"/>
      <c r="E14" s="8">
        <f>Опу!G27</f>
        <v>999</v>
      </c>
    </row>
    <row r="15" spans="1:5" ht="19.5" customHeight="1">
      <c r="A15" s="24" t="s">
        <v>52</v>
      </c>
      <c r="B15" s="24"/>
      <c r="C15" s="8">
        <f>Опу!E28</f>
        <v>-19</v>
      </c>
      <c r="D15" s="8"/>
      <c r="E15" s="8">
        <f>Опу!G28</f>
        <v>-52</v>
      </c>
    </row>
    <row r="16" spans="1:5" ht="19.5" customHeight="1">
      <c r="A16" s="24" t="s">
        <v>53</v>
      </c>
      <c r="B16" s="24"/>
      <c r="C16" s="8">
        <f>Опу!E29</f>
        <v>360</v>
      </c>
      <c r="D16" s="8"/>
      <c r="E16" s="8">
        <f>Опу!G29</f>
        <v>273</v>
      </c>
    </row>
    <row r="17" spans="1:5" ht="19.5" customHeight="1">
      <c r="A17" s="24" t="s">
        <v>11</v>
      </c>
      <c r="B17" s="24"/>
      <c r="C17" s="8">
        <f>Опу!E30</f>
        <v>0</v>
      </c>
      <c r="D17" s="8"/>
      <c r="E17" s="8">
        <f>Опу!G30</f>
        <v>2</v>
      </c>
    </row>
    <row r="18" spans="1:5" ht="19.5" customHeight="1">
      <c r="A18" s="23" t="s">
        <v>12</v>
      </c>
      <c r="B18" s="24"/>
      <c r="C18" s="8">
        <f>C14+C15+C16+C17</f>
        <v>1285</v>
      </c>
      <c r="D18" s="8"/>
      <c r="E18" s="8">
        <f>E14+E15+E16+E17</f>
        <v>1222</v>
      </c>
    </row>
    <row r="19" spans="1:5" ht="12.75">
      <c r="A19" s="25" t="s">
        <v>13</v>
      </c>
      <c r="B19" s="19"/>
      <c r="C19" s="26">
        <f>C18+C13</f>
        <v>3605</v>
      </c>
      <c r="D19" s="26"/>
      <c r="E19" s="26">
        <f>E18+E13</f>
        <v>4247</v>
      </c>
    </row>
    <row r="20" spans="1:8" ht="12.75">
      <c r="A20" s="27" t="s">
        <v>14</v>
      </c>
      <c r="B20" s="19"/>
      <c r="C20" s="28">
        <f>Опу!E39</f>
        <v>-1239</v>
      </c>
      <c r="D20" s="6"/>
      <c r="E20" s="28">
        <f>Опу!G39</f>
        <v>-1000</v>
      </c>
      <c r="H20" s="99">
        <f>C20+C15</f>
        <v>-1258</v>
      </c>
    </row>
    <row r="21" spans="1:5" ht="42" customHeight="1">
      <c r="A21" s="29" t="s">
        <v>15</v>
      </c>
      <c r="B21" s="30"/>
      <c r="C21" s="31">
        <f>C19+C20</f>
        <v>2366</v>
      </c>
      <c r="D21" s="31"/>
      <c r="E21" s="31">
        <f>E19+E20</f>
        <v>3247</v>
      </c>
    </row>
    <row r="22" spans="1:5" ht="12.75">
      <c r="A22" s="21" t="s">
        <v>16</v>
      </c>
      <c r="B22" s="21"/>
      <c r="C22" s="8">
        <f>Опу!E41</f>
        <v>-239</v>
      </c>
      <c r="D22" s="8"/>
      <c r="E22" s="8">
        <f>Опу!G43</f>
        <v>-325</v>
      </c>
    </row>
    <row r="23" spans="1:5" ht="12.75">
      <c r="A23" s="21" t="s">
        <v>17</v>
      </c>
      <c r="B23" s="21"/>
      <c r="C23" s="8">
        <f>Опу!E42</f>
        <v>-5</v>
      </c>
      <c r="D23" s="8"/>
      <c r="E23" s="8">
        <v>0</v>
      </c>
    </row>
    <row r="24" spans="1:5" ht="12.75">
      <c r="A24" s="21" t="s">
        <v>18</v>
      </c>
      <c r="B24" s="21"/>
      <c r="C24" s="8">
        <f>C22+C23</f>
        <v>-244</v>
      </c>
      <c r="D24" s="8"/>
      <c r="E24" s="8">
        <f>E22+E23</f>
        <v>-325</v>
      </c>
    </row>
    <row r="25" spans="1:5" ht="13.5" thickBot="1">
      <c r="A25" s="32" t="s">
        <v>19</v>
      </c>
      <c r="B25" s="19"/>
      <c r="C25" s="33">
        <f>C21+C24</f>
        <v>2122</v>
      </c>
      <c r="D25" s="33"/>
      <c r="E25" s="33">
        <f>E21+E24</f>
        <v>2922</v>
      </c>
    </row>
    <row r="26" spans="1:5" ht="13.5" thickTop="1">
      <c r="A26" s="34"/>
      <c r="B26" s="34"/>
      <c r="C26" s="9"/>
      <c r="D26" s="9"/>
      <c r="E26" s="9"/>
    </row>
    <row r="27" spans="1:5" ht="12.75">
      <c r="A27" s="34"/>
      <c r="B27" s="34"/>
      <c r="C27" s="35"/>
      <c r="D27" s="35"/>
      <c r="E27" s="35"/>
    </row>
    <row r="28" spans="1:5" ht="13.5">
      <c r="A28" s="10" t="s">
        <v>20</v>
      </c>
      <c r="B28" s="36"/>
      <c r="C28" s="10" t="s">
        <v>55</v>
      </c>
      <c r="D28" s="36"/>
      <c r="E28" s="37"/>
    </row>
    <row r="29" spans="1:5" ht="13.5">
      <c r="A29" s="36"/>
      <c r="B29" s="36"/>
      <c r="C29" s="36"/>
      <c r="D29" s="36"/>
      <c r="E29" s="37"/>
    </row>
    <row r="30" spans="1:4" ht="12.75">
      <c r="A30" s="10" t="s">
        <v>21</v>
      </c>
      <c r="B30" s="10"/>
      <c r="C30" s="10" t="s">
        <v>3</v>
      </c>
      <c r="D30" s="10"/>
    </row>
    <row r="32" ht="12.75">
      <c r="F32" s="11" t="s">
        <v>22</v>
      </c>
    </row>
  </sheetData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</dc:creator>
  <cp:keywords/>
  <dc:description/>
  <cp:lastModifiedBy>jyldyz</cp:lastModifiedBy>
  <cp:lastPrinted>2008-02-20T18:31:25Z</cp:lastPrinted>
  <dcterms:created xsi:type="dcterms:W3CDTF">2006-02-27T11:33:30Z</dcterms:created>
  <dcterms:modified xsi:type="dcterms:W3CDTF">2008-02-20T18:32:16Z</dcterms:modified>
  <cp:category/>
  <cp:version/>
  <cp:contentType/>
  <cp:contentStatus/>
</cp:coreProperties>
</file>