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4"/>
  </bookViews>
  <sheets>
    <sheet name="баланс" sheetId="1" r:id="rId1"/>
    <sheet name="отчет о прибыли" sheetId="2" r:id="rId2"/>
    <sheet name="cash flow" sheetId="3" r:id="rId3"/>
    <sheet name="о движ  капитала" sheetId="4" r:id="rId4"/>
    <sheet name="нормативы" sheetId="5" r:id="rId5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<sst xmlns="http://schemas.openxmlformats.org/spreadsheetml/2006/main" count="181" uniqueCount="148">
  <si>
    <t xml:space="preserve">Бишкекский филиал Национального Банка Пакистана </t>
  </si>
  <si>
    <t>ОТЧЕТ О ДВИЖЕНИИ ДЕНЕЖНЫХ СРЕДСТВ</t>
  </si>
  <si>
    <t>Наименование статьи</t>
  </si>
  <si>
    <t>Движение денежных средств от операционной деятельности:</t>
  </si>
  <si>
    <t>Процентные и операционные доходы</t>
  </si>
  <si>
    <t>% доход+опер. Доход -неден. Статьи(доход по ЦБ+нериал. Курс+проч.доход -/+ измен в начисл % к получ.+доход по ден.эквивалентам- доход от амортиз.дисконта</t>
  </si>
  <si>
    <t>(Уплата процентов)</t>
  </si>
  <si>
    <t>% расход -/+ измен. % к выплате</t>
  </si>
  <si>
    <t>(Выплаты поставщикам и сотрудникам)</t>
  </si>
  <si>
    <t>опер.расходы -аморт.-/+ измен в на числ обязательствах</t>
  </si>
  <si>
    <t>Операционная прибыль до выплаты налога на прибыль и изменения операционных активов</t>
  </si>
  <si>
    <t>Депозиты в финансовых организациях</t>
  </si>
  <si>
    <t>Средства, авансирован. клиентам</t>
  </si>
  <si>
    <t>кредиты</t>
  </si>
  <si>
    <t>-</t>
  </si>
  <si>
    <t>Прочие активы</t>
  </si>
  <si>
    <t>Увеличение (уменьшение) операционных обязательств</t>
  </si>
  <si>
    <t>Депозиты клиентов</t>
  </si>
  <si>
    <t>Прочие обязательства</t>
  </si>
  <si>
    <t>залог+невыясненные суммы+тратты</t>
  </si>
  <si>
    <t>Чистое движение денежных средств от операционной деятельности до вычета налога на прибыль</t>
  </si>
  <si>
    <t>(Уплаченный налог на прибыль)</t>
  </si>
  <si>
    <t xml:space="preserve"> расходы по нал. Пр - 11542.1 +/- 21101</t>
  </si>
  <si>
    <t>Движение денежных средств от инвестиционной деятельности:</t>
  </si>
  <si>
    <t>Продажа, погашение инвестиционных  ценных бумаг</t>
  </si>
  <si>
    <t>(Покупка)  инвестиционных  ценных бумаг</t>
  </si>
  <si>
    <t>Продажа основных средств</t>
  </si>
  <si>
    <t>(Покупка) основных средств</t>
  </si>
  <si>
    <t xml:space="preserve">(Увеличение)/уменьшение прочих инвестиционных операций </t>
  </si>
  <si>
    <t>Движение денежных средств от финансовой деятельности:</t>
  </si>
  <si>
    <t>Поступления от выпуска долговых обязательств</t>
  </si>
  <si>
    <t>(Выплаты по  долговым обязательствам)</t>
  </si>
  <si>
    <t>Увеличение/(уменьшение) денежных средств от прочих финансовых операций</t>
  </si>
  <si>
    <t>Влияние колебаний валютного курса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</si>
  <si>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</si>
  <si>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</si>
  <si>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</si>
  <si>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</si>
  <si>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</si>
  <si>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</si>
  <si>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</si>
  <si>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</si>
  <si>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</si>
  <si>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</si>
  <si>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</si>
  <si>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</si>
  <si>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</si>
  <si>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</si>
  <si>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</si>
  <si>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</si>
  <si>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</si>
  <si>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</si>
  <si>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</si>
  <si>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</si>
  <si>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</si>
  <si>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</si>
  <si>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</si>
  <si>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</si>
  <si>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</si>
  <si>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</si>
  <si>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</si>
  <si>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</si>
  <si>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</si>
  <si>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</si>
  <si>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</si>
  <si>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</si>
  <si>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</si>
  <si>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</si>
  <si>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</si>
  <si>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</si>
  <si>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</si>
  <si>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</si>
  <si>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</si>
  <si>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</si>
  <si>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</si>
  <si>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</si>
  <si>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 xml:space="preserve">Генеральный менеджер      </t>
  </si>
  <si>
    <t xml:space="preserve">Главный бухгалтер  </t>
  </si>
  <si>
    <t xml:space="preserve">ОТЧЕТ ОБ ИЗМЕНЕНИЯХ В КАПИТАЛЕ </t>
  </si>
  <si>
    <t xml:space="preserve"> </t>
  </si>
  <si>
    <t xml:space="preserve">       Наименование статей</t>
  </si>
  <si>
    <t>Акционерный капитал</t>
  </si>
  <si>
    <t>Доп-но оплаченный капитал</t>
  </si>
  <si>
    <t xml:space="preserve">Всего собственный капитал </t>
  </si>
  <si>
    <t>Увеличение акционерного капитала, выпущенные простые акции</t>
  </si>
  <si>
    <t>Средства ,внесенные акционерами банка в течение отчетного периода</t>
  </si>
  <si>
    <t>Чистая прибыль (убыток)</t>
  </si>
  <si>
    <t>Обьявленные дивиденды</t>
  </si>
  <si>
    <t xml:space="preserve">       </t>
  </si>
  <si>
    <t>Другие изменения,уменьшающие нераспределенную прибыль</t>
  </si>
  <si>
    <t>М.Наимулла Джан</t>
  </si>
  <si>
    <t>Главный  бухгалтер</t>
  </si>
  <si>
    <t>Табалдиева Ж.А.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</si>
  <si>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</si>
  <si>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</si>
  <si>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</si>
  <si>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</si>
  <si>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</si>
  <si>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</si>
  <si>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</si>
  <si>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</si>
  <si>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</si>
  <si>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</si>
  <si>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</si>
  <si>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</si>
  <si>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</si>
  <si>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</si>
  <si>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</si>
  <si>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</si>
  <si>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</si>
  <si>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</si>
  <si>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</si>
  <si>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</si>
  <si>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</si>
  <si>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</si>
  <si>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</si>
  <si>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</si>
  <si>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</si>
  <si>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Средства ,внесенные  акционерами банка и преобразованные в уставной капитал в течение отчетного периода</t>
  </si>
  <si>
    <t>Увеличение (уменьшение) операционных активов</t>
  </si>
  <si>
    <t>Чистый (отток)/приток  денежных средств от операционной деятельности</t>
  </si>
  <si>
    <t>Чистый (отток)/приток  денежных средств от инвестиционной деятельности</t>
  </si>
  <si>
    <t>Чистое увеличение (уменьшение) денежных средств и их эквивалентов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</si>
  <si>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</si>
  <si>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</si>
  <si>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</si>
  <si>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</si>
  <si>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</si>
  <si>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</si>
  <si>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</si>
  <si>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</si>
  <si>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</si>
  <si>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</si>
  <si>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на 31/03/06</t>
  </si>
  <si>
    <t>(тыс.сом)</t>
  </si>
  <si>
    <t>Нераспред.   прибыль</t>
  </si>
  <si>
    <t>31/03/06</t>
  </si>
  <si>
    <t>на 31/03/07</t>
  </si>
  <si>
    <t xml:space="preserve">за период с 1 января 2007 года по 31 марта 2007 года </t>
  </si>
  <si>
    <t xml:space="preserve">Остаток на 1 января 2007 года </t>
  </si>
  <si>
    <t>Остаток на 31 марта 2007 года</t>
  </si>
  <si>
    <t>за период с 1 января 2007 года по  31 марта 2007 года</t>
  </si>
  <si>
    <t>М. Наимулла Джан</t>
  </si>
  <si>
    <t>Чистый (отток) / приток  денежных средств от финансовой деятельности</t>
  </si>
  <si>
    <t xml:space="preserve">        за I квартал  2007г. по состоянию на 31 марта 2007.</t>
  </si>
  <si>
    <t>31/03/07</t>
  </si>
  <si>
    <t>на 31 марта 2007 года</t>
  </si>
  <si>
    <t>М. Наимулла  Джан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</si>
</sst>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  <numFmt numFmtId="184" formatCode="#,##0.000;\(#,##0.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Cyr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2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vertical="center" wrapText="1"/>
    </xf>
    <xf numFmtId="173" fontId="7" fillId="2" borderId="0" xfId="0" applyNumberFormat="1" applyFont="1" applyFill="1" applyBorder="1" applyAlignment="1">
      <alignment vertical="center" wrapText="1"/>
    </xf>
    <xf numFmtId="173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 horizontal="right" vertical="top" wrapText="1"/>
    </xf>
    <xf numFmtId="173" fontId="7" fillId="2" borderId="0" xfId="0" applyNumberFormat="1" applyFont="1" applyFill="1" applyBorder="1" applyAlignment="1">
      <alignment/>
    </xf>
    <xf numFmtId="173" fontId="7" fillId="0" borderId="2" xfId="0" applyNumberFormat="1" applyFont="1" applyBorder="1" applyAlignment="1">
      <alignment wrapText="1"/>
    </xf>
    <xf numFmtId="173" fontId="7" fillId="0" borderId="0" xfId="0" applyNumberFormat="1" applyFont="1" applyBorder="1" applyAlignment="1">
      <alignment wrapText="1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173" fontId="8" fillId="0" borderId="0" xfId="0" applyNumberFormat="1" applyFont="1" applyBorder="1" applyAlignment="1">
      <alignment wrapText="1"/>
    </xf>
    <xf numFmtId="173" fontId="7" fillId="0" borderId="2" xfId="0" applyNumberFormat="1" applyFont="1" applyBorder="1" applyAlignment="1">
      <alignment vertical="top" wrapText="1"/>
    </xf>
    <xf numFmtId="173" fontId="7" fillId="0" borderId="0" xfId="0" applyNumberFormat="1" applyFont="1" applyBorder="1" applyAlignment="1">
      <alignment vertical="top" wrapText="1"/>
    </xf>
    <xf numFmtId="173" fontId="9" fillId="0" borderId="2" xfId="0" applyNumberFormat="1" applyFont="1" applyBorder="1" applyAlignment="1">
      <alignment wrapText="1"/>
    </xf>
    <xf numFmtId="173" fontId="9" fillId="0" borderId="0" xfId="0" applyNumberFormat="1" applyFont="1" applyBorder="1" applyAlignment="1">
      <alignment wrapText="1"/>
    </xf>
    <xf numFmtId="173" fontId="6" fillId="0" borderId="2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wrapText="1"/>
    </xf>
    <xf numFmtId="173" fontId="7" fillId="2" borderId="0" xfId="0" applyNumberFormat="1" applyFont="1" applyFill="1" applyBorder="1" applyAlignment="1">
      <alignment vertical="top" wrapText="1"/>
    </xf>
    <xf numFmtId="173" fontId="6" fillId="0" borderId="3" xfId="0" applyNumberFormat="1" applyFont="1" applyBorder="1" applyAlignment="1">
      <alignment wrapText="1"/>
    </xf>
    <xf numFmtId="173" fontId="6" fillId="0" borderId="3" xfId="0" applyNumberFormat="1" applyFont="1" applyBorder="1" applyAlignment="1">
      <alignment horizontal="right" vertical="center"/>
    </xf>
    <xf numFmtId="173" fontId="6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173" fontId="6" fillId="0" borderId="3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72" fontId="7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11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173" fontId="0" fillId="0" borderId="2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 horizontal="center" wrapText="1"/>
    </xf>
    <xf numFmtId="173" fontId="6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73" fontId="7" fillId="0" borderId="0" xfId="0" applyNumberFormat="1" applyFont="1" applyAlignment="1">
      <alignment/>
    </xf>
    <xf numFmtId="173" fontId="0" fillId="0" borderId="0" xfId="0" applyNumberFormat="1" applyBorder="1" applyAlignment="1">
      <alignment vertical="center"/>
    </xf>
    <xf numFmtId="173" fontId="1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9">
      <selection activeCell="A47" sqref="A47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  <col min="10" max="10" width="13.875" style="0" customWidth="1"/>
    <col min="11" max="11" width="14.00390625" style="0" customWidth="1"/>
    <col min="12" max="12" width="14.125" style="0" customWidth="1"/>
  </cols>
  <sheetData>
    <row r="1" spans="1:4" ht="15">
      <c r="A1" s="112" t="s">
        <v>0</v>
      </c>
      <c r="B1" s="1"/>
      <c r="C1" s="1"/>
      <c r="D1" s="1"/>
    </row>
    <row r="2" spans="1:8" ht="16.5" thickBot="1">
      <c r="A2" s="107"/>
      <c r="B2" s="107"/>
      <c r="C2" s="107"/>
      <c r="D2" s="107"/>
      <c r="E2" s="107"/>
      <c r="F2" s="108"/>
      <c r="G2" s="64"/>
      <c r="H2" s="64"/>
    </row>
    <row r="3" spans="1:8" ht="15.75">
      <c r="A3" s="109"/>
      <c r="B3" s="109"/>
      <c r="C3" s="109"/>
      <c r="D3" s="109"/>
      <c r="E3" s="109"/>
      <c r="F3" s="67"/>
      <c r="G3" s="38"/>
      <c r="H3" s="38"/>
    </row>
    <row r="4" spans="1:7" ht="15.75">
      <c r="A4" s="41" t="s">
        <v>56</v>
      </c>
      <c r="B4" s="41"/>
      <c r="C4" s="65"/>
      <c r="D4" s="65"/>
      <c r="E4" s="65"/>
      <c r="F4" s="65"/>
      <c r="G4" s="65"/>
    </row>
    <row r="5" spans="1:6" s="66" customFormat="1" ht="12.75">
      <c r="A5" s="5" t="s">
        <v>146</v>
      </c>
      <c r="B5" s="5"/>
      <c r="C5" s="5"/>
      <c r="D5" s="5"/>
      <c r="E5" s="5"/>
      <c r="F5" s="5"/>
    </row>
    <row r="6" spans="1:8" ht="12.75">
      <c r="A6" s="37"/>
      <c r="B6" s="37"/>
      <c r="C6" s="37"/>
      <c r="D6" s="37"/>
      <c r="E6" s="67"/>
      <c r="F6" s="37"/>
      <c r="H6" s="105" t="s">
        <v>134</v>
      </c>
    </row>
    <row r="7" spans="1:8" ht="13.5" thickBot="1">
      <c r="A7" s="68"/>
      <c r="B7" s="37"/>
      <c r="C7" s="68"/>
      <c r="D7" s="37"/>
      <c r="E7" s="68"/>
      <c r="F7" s="37"/>
      <c r="H7" s="106"/>
    </row>
    <row r="8" spans="1:8" ht="22.5" customHeight="1" thickTop="1">
      <c r="A8" s="69" t="s">
        <v>57</v>
      </c>
      <c r="B8" s="43"/>
      <c r="C8" s="69" t="s">
        <v>137</v>
      </c>
      <c r="D8" s="43"/>
      <c r="E8" s="69" t="s">
        <v>133</v>
      </c>
      <c r="F8" s="70" t="s">
        <v>58</v>
      </c>
      <c r="G8" s="71"/>
      <c r="H8" s="126">
        <v>39082</v>
      </c>
    </row>
    <row r="9" spans="1:8" ht="12.75">
      <c r="A9" s="72" t="s">
        <v>59</v>
      </c>
      <c r="B9" s="72"/>
      <c r="C9" s="67"/>
      <c r="D9" s="67"/>
      <c r="E9" s="67"/>
      <c r="F9" s="73"/>
      <c r="H9" s="67"/>
    </row>
    <row r="10" spans="1:8" ht="12.75">
      <c r="A10" s="47" t="s">
        <v>60</v>
      </c>
      <c r="B10" s="47"/>
      <c r="C10" s="74">
        <v>36921</v>
      </c>
      <c r="D10" s="74"/>
      <c r="E10" s="74">
        <v>29367</v>
      </c>
      <c r="F10" s="75">
        <v>36547</v>
      </c>
      <c r="H10" s="74">
        <v>38129</v>
      </c>
    </row>
    <row r="11" spans="1:8" ht="25.5">
      <c r="A11" s="47" t="s">
        <v>124</v>
      </c>
      <c r="B11" s="47"/>
      <c r="C11" s="74">
        <v>58951</v>
      </c>
      <c r="D11" s="74"/>
      <c r="E11" s="74">
        <v>52607</v>
      </c>
      <c r="F11" s="75">
        <v>392</v>
      </c>
      <c r="H11" s="74">
        <v>96229</v>
      </c>
    </row>
    <row r="12" spans="1:8" ht="12.75">
      <c r="A12" s="47" t="s">
        <v>129</v>
      </c>
      <c r="B12" s="47"/>
      <c r="C12" s="74">
        <f>83085+131914+1371+99</f>
        <v>216469</v>
      </c>
      <c r="D12" s="74"/>
      <c r="E12" s="74">
        <f>82518+121699+266</f>
        <v>204483</v>
      </c>
      <c r="F12" s="75">
        <v>157459</v>
      </c>
      <c r="H12" s="74">
        <f>537023+117988+821+1241-1</f>
        <v>657072</v>
      </c>
    </row>
    <row r="13" spans="1:8" ht="12.75">
      <c r="A13" s="47" t="s">
        <v>123</v>
      </c>
      <c r="B13" s="47"/>
      <c r="C13" s="74">
        <v>0</v>
      </c>
      <c r="D13" s="74"/>
      <c r="E13" s="74">
        <v>0</v>
      </c>
      <c r="F13" s="75"/>
      <c r="H13" s="74">
        <v>0</v>
      </c>
    </row>
    <row r="14" spans="1:8" ht="25.5">
      <c r="A14" s="47" t="s">
        <v>61</v>
      </c>
      <c r="B14" s="47"/>
      <c r="C14" s="74">
        <v>18844</v>
      </c>
      <c r="D14" s="74"/>
      <c r="E14" s="74">
        <v>17498</v>
      </c>
      <c r="F14" s="75">
        <v>3851</v>
      </c>
      <c r="H14" s="74">
        <v>4759</v>
      </c>
    </row>
    <row r="15" spans="1:8" ht="12.75">
      <c r="A15" s="47" t="s">
        <v>125</v>
      </c>
      <c r="B15" s="47"/>
      <c r="C15" s="74">
        <f>119874</f>
        <v>119874</v>
      </c>
      <c r="D15" s="74"/>
      <c r="E15" s="74">
        <v>91020</v>
      </c>
      <c r="F15" s="75">
        <v>110513</v>
      </c>
      <c r="H15" s="74">
        <v>95310</v>
      </c>
    </row>
    <row r="16" spans="1:8" ht="12.75">
      <c r="A16" s="47" t="s">
        <v>62</v>
      </c>
      <c r="B16" s="47"/>
      <c r="C16" s="74">
        <f>21799</f>
        <v>21799</v>
      </c>
      <c r="D16" s="74"/>
      <c r="E16" s="74">
        <v>15040</v>
      </c>
      <c r="F16" s="75">
        <v>2106</v>
      </c>
      <c r="H16" s="74">
        <f>23568</f>
        <v>23568</v>
      </c>
    </row>
    <row r="17" spans="1:8" ht="25.5">
      <c r="A17" s="47" t="s">
        <v>63</v>
      </c>
      <c r="B17" s="47"/>
      <c r="C17" s="74">
        <v>-436</v>
      </c>
      <c r="D17" s="74"/>
      <c r="E17" s="74">
        <v>-301</v>
      </c>
      <c r="F17" s="75">
        <v>-33</v>
      </c>
      <c r="H17" s="74">
        <v>-471</v>
      </c>
    </row>
    <row r="18" spans="1:8" ht="12.75">
      <c r="A18" s="47" t="s">
        <v>64</v>
      </c>
      <c r="B18" s="47"/>
      <c r="C18" s="74">
        <f>C16+C17</f>
        <v>21363</v>
      </c>
      <c r="D18" s="74"/>
      <c r="E18" s="74">
        <f>E16+E17</f>
        <v>14739</v>
      </c>
      <c r="F18" s="74">
        <f>F16+F17</f>
        <v>2073</v>
      </c>
      <c r="G18" s="74"/>
      <c r="H18" s="74">
        <f>H16+H17</f>
        <v>23097</v>
      </c>
    </row>
    <row r="19" spans="1:8" ht="12.75">
      <c r="A19" s="77" t="s">
        <v>65</v>
      </c>
      <c r="B19" s="77"/>
      <c r="C19" s="7">
        <v>21267</v>
      </c>
      <c r="D19" s="7"/>
      <c r="E19" s="7">
        <v>22006</v>
      </c>
      <c r="F19" s="78">
        <v>23047</v>
      </c>
      <c r="H19" s="7">
        <v>21419</v>
      </c>
    </row>
    <row r="20" spans="1:8" ht="12.75">
      <c r="A20" s="77" t="s">
        <v>66</v>
      </c>
      <c r="B20" s="77"/>
      <c r="C20" s="7">
        <v>218</v>
      </c>
      <c r="D20" s="7"/>
      <c r="E20" s="7">
        <v>0</v>
      </c>
      <c r="F20" s="78">
        <v>52</v>
      </c>
      <c r="H20" s="7">
        <v>238</v>
      </c>
    </row>
    <row r="21" spans="1:8" ht="12.75">
      <c r="A21" s="47" t="s">
        <v>15</v>
      </c>
      <c r="B21" s="47"/>
      <c r="C21" s="74">
        <v>2208</v>
      </c>
      <c r="D21" s="74"/>
      <c r="E21" s="74">
        <v>2820</v>
      </c>
      <c r="F21" s="75">
        <v>1752</v>
      </c>
      <c r="H21" s="74">
        <v>152</v>
      </c>
    </row>
    <row r="22" spans="1:8" ht="13.5" thickBot="1">
      <c r="A22" s="79" t="s">
        <v>67</v>
      </c>
      <c r="B22" s="56"/>
      <c r="C22" s="80">
        <f>C10++C11+C12+C13+C14+C15+C18+C19+C20+C21</f>
        <v>496115</v>
      </c>
      <c r="D22" s="76"/>
      <c r="E22" s="80">
        <f>E10++E11+E12+E13+E14+E15+E18+E19+E20+E21</f>
        <v>434540</v>
      </c>
      <c r="F22" s="81" t="e">
        <f>#REF!+#REF!+#REF!+#REF!+#REF!+F14+#REF!+F15+F16+F17+F19+F20+#REF!+#REF!+#REF!+F21</f>
        <v>#REF!</v>
      </c>
      <c r="H22" s="80">
        <f>H10++H11+H12+H13+H14+H15+H18+H19+H20+H21</f>
        <v>936405</v>
      </c>
    </row>
    <row r="23" spans="1:8" ht="13.5" thickTop="1">
      <c r="A23" s="56"/>
      <c r="B23" s="56"/>
      <c r="C23" s="76"/>
      <c r="D23" s="76"/>
      <c r="E23" s="76"/>
      <c r="F23" s="82"/>
      <c r="H23" s="76"/>
    </row>
    <row r="24" spans="1:8" ht="12.75">
      <c r="A24" s="83" t="s">
        <v>68</v>
      </c>
      <c r="B24" s="83"/>
      <c r="C24" s="7"/>
      <c r="D24" s="7"/>
      <c r="E24" s="7"/>
      <c r="F24" s="84"/>
      <c r="H24" s="7"/>
    </row>
    <row r="25" spans="1:256" s="38" customFormat="1" ht="12.75">
      <c r="A25" s="47" t="s">
        <v>127</v>
      </c>
      <c r="B25" s="47"/>
      <c r="C25" s="74">
        <v>0</v>
      </c>
      <c r="D25" s="74"/>
      <c r="E25" s="74">
        <v>0</v>
      </c>
      <c r="F25" s="75">
        <v>11279</v>
      </c>
      <c r="G25" s="85"/>
      <c r="H25" s="74">
        <v>0</v>
      </c>
      <c r="I25" s="87"/>
      <c r="J25" s="87"/>
      <c r="K25" s="88"/>
      <c r="L25" s="85"/>
      <c r="M25" s="86"/>
      <c r="N25" s="87"/>
      <c r="O25" s="87"/>
      <c r="P25" s="88"/>
      <c r="Q25" s="85"/>
      <c r="R25" s="86"/>
      <c r="S25" s="87"/>
      <c r="T25" s="87"/>
      <c r="U25" s="88"/>
      <c r="V25" s="85"/>
      <c r="W25" s="86"/>
      <c r="X25" s="87"/>
      <c r="Y25" s="87"/>
      <c r="Z25" s="88"/>
      <c r="AA25" s="85"/>
      <c r="AB25" s="86"/>
      <c r="AC25" s="87"/>
      <c r="AD25" s="87"/>
      <c r="AE25" s="88"/>
      <c r="AF25" s="85"/>
      <c r="AG25" s="86"/>
      <c r="AH25" s="87"/>
      <c r="AI25" s="87"/>
      <c r="AJ25" s="88"/>
      <c r="AK25" s="85"/>
      <c r="AL25" s="86"/>
      <c r="AM25" s="87"/>
      <c r="AN25" s="87"/>
      <c r="AO25" s="88"/>
      <c r="AP25" s="85"/>
      <c r="AQ25" s="86"/>
      <c r="AR25" s="87"/>
      <c r="AS25" s="87"/>
      <c r="AT25" s="88"/>
      <c r="AU25" s="85"/>
      <c r="AV25" s="86"/>
      <c r="AW25" s="87"/>
      <c r="AX25" s="87"/>
      <c r="AY25" s="88"/>
      <c r="AZ25" s="85"/>
      <c r="BA25" s="86"/>
      <c r="BB25" s="87"/>
      <c r="BC25" s="87"/>
      <c r="BD25" s="88"/>
      <c r="BE25" s="85"/>
      <c r="BF25" s="86"/>
      <c r="BG25" s="87"/>
      <c r="BH25" s="87"/>
      <c r="BI25" s="88"/>
      <c r="BJ25" s="85"/>
      <c r="BK25" s="86"/>
      <c r="BL25" s="87"/>
      <c r="BM25" s="87"/>
      <c r="BN25" s="88"/>
      <c r="BO25" s="85"/>
      <c r="BP25" s="86"/>
      <c r="BQ25" s="87"/>
      <c r="BR25" s="87"/>
      <c r="BS25" s="88"/>
      <c r="BT25" s="85"/>
      <c r="BU25" s="86"/>
      <c r="BV25" s="87"/>
      <c r="BW25" s="87"/>
      <c r="BX25" s="88"/>
      <c r="BY25" s="85"/>
      <c r="BZ25" s="86"/>
      <c r="CA25" s="87"/>
      <c r="CB25" s="87"/>
      <c r="CC25" s="88"/>
      <c r="CD25" s="85"/>
      <c r="CE25" s="86"/>
      <c r="CF25" s="87"/>
      <c r="CG25" s="87"/>
      <c r="CH25" s="88"/>
      <c r="CI25" s="85"/>
      <c r="CJ25" s="86"/>
      <c r="CK25" s="87"/>
      <c r="CL25" s="87"/>
      <c r="CM25" s="88"/>
      <c r="CN25" s="85"/>
      <c r="CO25" s="86"/>
      <c r="CP25" s="87"/>
      <c r="CQ25" s="87"/>
      <c r="CR25" s="88"/>
      <c r="CS25" s="85"/>
      <c r="CT25" s="86"/>
      <c r="CU25" s="87"/>
      <c r="CV25" s="87"/>
      <c r="CW25" s="88"/>
      <c r="CX25" s="85"/>
      <c r="CY25" s="86"/>
      <c r="CZ25" s="87"/>
      <c r="DA25" s="87"/>
      <c r="DB25" s="88"/>
      <c r="DC25" s="85"/>
      <c r="DD25" s="86"/>
      <c r="DE25" s="87"/>
      <c r="DF25" s="87"/>
      <c r="DG25" s="88"/>
      <c r="DH25" s="85"/>
      <c r="DI25" s="86"/>
      <c r="DJ25" s="87"/>
      <c r="DK25" s="87"/>
      <c r="DL25" s="88"/>
      <c r="DM25" s="85"/>
      <c r="DN25" s="86"/>
      <c r="DO25" s="87"/>
      <c r="DP25" s="87"/>
      <c r="DQ25" s="88"/>
      <c r="DR25" s="85"/>
      <c r="DS25" s="86"/>
      <c r="DT25" s="87"/>
      <c r="DU25" s="87"/>
      <c r="DV25" s="88"/>
      <c r="DW25" s="85"/>
      <c r="DX25" s="86"/>
      <c r="DY25" s="87"/>
      <c r="DZ25" s="87"/>
      <c r="EA25" s="88"/>
      <c r="EB25" s="85"/>
      <c r="EC25" s="86"/>
      <c r="ED25" s="87"/>
      <c r="EE25" s="87"/>
      <c r="EF25" s="88"/>
      <c r="EG25" s="85"/>
      <c r="EH25" s="86"/>
      <c r="EI25" s="87"/>
      <c r="EJ25" s="87"/>
      <c r="EK25" s="88"/>
      <c r="EL25" s="85"/>
      <c r="EM25" s="86"/>
      <c r="EN25" s="87"/>
      <c r="EO25" s="87"/>
      <c r="EP25" s="88"/>
      <c r="EQ25" s="85"/>
      <c r="ER25" s="86"/>
      <c r="ES25" s="87"/>
      <c r="ET25" s="87"/>
      <c r="EU25" s="88"/>
      <c r="EV25" s="85"/>
      <c r="EW25" s="86"/>
      <c r="EX25" s="87"/>
      <c r="EY25" s="87"/>
      <c r="EZ25" s="88"/>
      <c r="FA25" s="85"/>
      <c r="FB25" s="86"/>
      <c r="FC25" s="87"/>
      <c r="FD25" s="87"/>
      <c r="FE25" s="88"/>
      <c r="FF25" s="85"/>
      <c r="FG25" s="86"/>
      <c r="FH25" s="87"/>
      <c r="FI25" s="87"/>
      <c r="FJ25" s="88"/>
      <c r="FK25" s="85"/>
      <c r="FL25" s="86"/>
      <c r="FM25" s="87"/>
      <c r="FN25" s="87"/>
      <c r="FO25" s="88"/>
      <c r="FP25" s="85"/>
      <c r="FQ25" s="86"/>
      <c r="FR25" s="87"/>
      <c r="FS25" s="87"/>
      <c r="FT25" s="88"/>
      <c r="FU25" s="85"/>
      <c r="FV25" s="86"/>
      <c r="FW25" s="87"/>
      <c r="FX25" s="87"/>
      <c r="FY25" s="88"/>
      <c r="FZ25" s="85"/>
      <c r="GA25" s="86"/>
      <c r="GB25" s="87"/>
      <c r="GC25" s="87"/>
      <c r="GD25" s="88"/>
      <c r="GE25" s="85"/>
      <c r="GF25" s="86"/>
      <c r="GG25" s="87"/>
      <c r="GH25" s="87"/>
      <c r="GI25" s="88"/>
      <c r="GJ25" s="85"/>
      <c r="GK25" s="86"/>
      <c r="GL25" s="87"/>
      <c r="GM25" s="87"/>
      <c r="GN25" s="88"/>
      <c r="GO25" s="85"/>
      <c r="GP25" s="86"/>
      <c r="GQ25" s="87"/>
      <c r="GR25" s="87"/>
      <c r="GS25" s="88"/>
      <c r="GT25" s="85"/>
      <c r="GU25" s="86"/>
      <c r="GV25" s="87"/>
      <c r="GW25" s="87"/>
      <c r="GX25" s="88"/>
      <c r="GY25" s="85"/>
      <c r="GZ25" s="86"/>
      <c r="HA25" s="87"/>
      <c r="HB25" s="87"/>
      <c r="HC25" s="88"/>
      <c r="HD25" s="85"/>
      <c r="HE25" s="86"/>
      <c r="HF25" s="87"/>
      <c r="HG25" s="87"/>
      <c r="HH25" s="88"/>
      <c r="HI25" s="85"/>
      <c r="HJ25" s="86"/>
      <c r="HK25" s="87"/>
      <c r="HL25" s="87"/>
      <c r="HM25" s="88"/>
      <c r="HN25" s="85"/>
      <c r="HO25" s="86"/>
      <c r="HP25" s="87"/>
      <c r="HQ25" s="87"/>
      <c r="HR25" s="88"/>
      <c r="HS25" s="85"/>
      <c r="HT25" s="86"/>
      <c r="HU25" s="87"/>
      <c r="HV25" s="87"/>
      <c r="HW25" s="88"/>
      <c r="HX25" s="85"/>
      <c r="HY25" s="86"/>
      <c r="HZ25" s="87"/>
      <c r="IA25" s="87"/>
      <c r="IB25" s="88"/>
      <c r="IC25" s="85"/>
      <c r="ID25" s="86"/>
      <c r="IE25" s="87"/>
      <c r="IF25" s="87"/>
      <c r="IG25" s="88"/>
      <c r="IH25" s="85"/>
      <c r="II25" s="86"/>
      <c r="IJ25" s="87"/>
      <c r="IK25" s="87"/>
      <c r="IL25" s="88"/>
      <c r="IM25" s="85"/>
      <c r="IN25" s="86"/>
      <c r="IO25" s="87"/>
      <c r="IP25" s="87"/>
      <c r="IQ25" s="88"/>
      <c r="IR25" s="85"/>
      <c r="IS25" s="86"/>
      <c r="IT25" s="87"/>
      <c r="IU25" s="87"/>
      <c r="IV25" s="88"/>
    </row>
    <row r="26" spans="1:256" s="38" customFormat="1" ht="12.75">
      <c r="A26" s="38" t="s">
        <v>128</v>
      </c>
      <c r="C26" s="67">
        <v>0</v>
      </c>
      <c r="E26" s="67">
        <v>0</v>
      </c>
      <c r="H26" s="67">
        <v>0</v>
      </c>
      <c r="I26" s="87"/>
      <c r="J26" s="87"/>
      <c r="K26" s="88"/>
      <c r="L26" s="85"/>
      <c r="M26" s="86"/>
      <c r="N26" s="87"/>
      <c r="O26" s="87"/>
      <c r="P26" s="88"/>
      <c r="Q26" s="85"/>
      <c r="R26" s="86"/>
      <c r="S26" s="87"/>
      <c r="T26" s="87"/>
      <c r="U26" s="88"/>
      <c r="V26" s="85"/>
      <c r="W26" s="86"/>
      <c r="X26" s="87"/>
      <c r="Y26" s="87"/>
      <c r="Z26" s="88"/>
      <c r="AA26" s="85"/>
      <c r="AB26" s="86"/>
      <c r="AC26" s="87"/>
      <c r="AD26" s="87"/>
      <c r="AE26" s="88"/>
      <c r="AF26" s="85"/>
      <c r="AG26" s="86"/>
      <c r="AH26" s="87"/>
      <c r="AI26" s="87"/>
      <c r="AJ26" s="88"/>
      <c r="AK26" s="85"/>
      <c r="AL26" s="86"/>
      <c r="AM26" s="87"/>
      <c r="AN26" s="87"/>
      <c r="AO26" s="88"/>
      <c r="AP26" s="85"/>
      <c r="AQ26" s="86"/>
      <c r="AR26" s="87"/>
      <c r="AS26" s="87"/>
      <c r="AT26" s="88"/>
      <c r="AU26" s="85"/>
      <c r="AV26" s="86"/>
      <c r="AW26" s="87"/>
      <c r="AX26" s="87"/>
      <c r="AY26" s="88"/>
      <c r="AZ26" s="85"/>
      <c r="BA26" s="86"/>
      <c r="BB26" s="87"/>
      <c r="BC26" s="87"/>
      <c r="BD26" s="88"/>
      <c r="BE26" s="85"/>
      <c r="BF26" s="86"/>
      <c r="BG26" s="87"/>
      <c r="BH26" s="87"/>
      <c r="BI26" s="88"/>
      <c r="BJ26" s="85"/>
      <c r="BK26" s="86"/>
      <c r="BL26" s="87"/>
      <c r="BM26" s="87"/>
      <c r="BN26" s="88"/>
      <c r="BO26" s="85"/>
      <c r="BP26" s="86"/>
      <c r="BQ26" s="87"/>
      <c r="BR26" s="87"/>
      <c r="BS26" s="88"/>
      <c r="BT26" s="85"/>
      <c r="BU26" s="86"/>
      <c r="BV26" s="87"/>
      <c r="BW26" s="87"/>
      <c r="BX26" s="88"/>
      <c r="BY26" s="85"/>
      <c r="BZ26" s="86"/>
      <c r="CA26" s="87"/>
      <c r="CB26" s="87"/>
      <c r="CC26" s="88"/>
      <c r="CD26" s="85"/>
      <c r="CE26" s="86"/>
      <c r="CF26" s="87"/>
      <c r="CG26" s="87"/>
      <c r="CH26" s="88"/>
      <c r="CI26" s="85"/>
      <c r="CJ26" s="86"/>
      <c r="CK26" s="87"/>
      <c r="CL26" s="87"/>
      <c r="CM26" s="88"/>
      <c r="CN26" s="85"/>
      <c r="CO26" s="86"/>
      <c r="CP26" s="87"/>
      <c r="CQ26" s="87"/>
      <c r="CR26" s="88"/>
      <c r="CS26" s="85"/>
      <c r="CT26" s="86"/>
      <c r="CU26" s="87"/>
      <c r="CV26" s="87"/>
      <c r="CW26" s="88"/>
      <c r="CX26" s="85"/>
      <c r="CY26" s="86"/>
      <c r="CZ26" s="87"/>
      <c r="DA26" s="87"/>
      <c r="DB26" s="88"/>
      <c r="DC26" s="85"/>
      <c r="DD26" s="86"/>
      <c r="DE26" s="87"/>
      <c r="DF26" s="87"/>
      <c r="DG26" s="88"/>
      <c r="DH26" s="85"/>
      <c r="DI26" s="86"/>
      <c r="DJ26" s="87"/>
      <c r="DK26" s="87"/>
      <c r="DL26" s="88"/>
      <c r="DM26" s="85"/>
      <c r="DN26" s="86"/>
      <c r="DO26" s="87"/>
      <c r="DP26" s="87"/>
      <c r="DQ26" s="88"/>
      <c r="DR26" s="85"/>
      <c r="DS26" s="86"/>
      <c r="DT26" s="87"/>
      <c r="DU26" s="87"/>
      <c r="DV26" s="88"/>
      <c r="DW26" s="85"/>
      <c r="DX26" s="86"/>
      <c r="DY26" s="87"/>
      <c r="DZ26" s="87"/>
      <c r="EA26" s="88"/>
      <c r="EB26" s="85"/>
      <c r="EC26" s="86"/>
      <c r="ED26" s="87"/>
      <c r="EE26" s="87"/>
      <c r="EF26" s="88"/>
      <c r="EG26" s="85"/>
      <c r="EH26" s="86"/>
      <c r="EI26" s="87"/>
      <c r="EJ26" s="87"/>
      <c r="EK26" s="88"/>
      <c r="EL26" s="85"/>
      <c r="EM26" s="86"/>
      <c r="EN26" s="87"/>
      <c r="EO26" s="87"/>
      <c r="EP26" s="88"/>
      <c r="EQ26" s="85"/>
      <c r="ER26" s="86"/>
      <c r="ES26" s="87"/>
      <c r="ET26" s="87"/>
      <c r="EU26" s="88"/>
      <c r="EV26" s="85"/>
      <c r="EW26" s="86"/>
      <c r="EX26" s="87"/>
      <c r="EY26" s="87"/>
      <c r="EZ26" s="88"/>
      <c r="FA26" s="85"/>
      <c r="FB26" s="86"/>
      <c r="FC26" s="87"/>
      <c r="FD26" s="87"/>
      <c r="FE26" s="88"/>
      <c r="FF26" s="85"/>
      <c r="FG26" s="86"/>
      <c r="FH26" s="87"/>
      <c r="FI26" s="87"/>
      <c r="FJ26" s="88"/>
      <c r="FK26" s="85"/>
      <c r="FL26" s="86"/>
      <c r="FM26" s="87"/>
      <c r="FN26" s="87"/>
      <c r="FO26" s="88"/>
      <c r="FP26" s="85"/>
      <c r="FQ26" s="86"/>
      <c r="FR26" s="87"/>
      <c r="FS26" s="87"/>
      <c r="FT26" s="88"/>
      <c r="FU26" s="85"/>
      <c r="FV26" s="86"/>
      <c r="FW26" s="87"/>
      <c r="FX26" s="87"/>
      <c r="FY26" s="88"/>
      <c r="FZ26" s="85"/>
      <c r="GA26" s="86"/>
      <c r="GB26" s="87"/>
      <c r="GC26" s="87"/>
      <c r="GD26" s="88"/>
      <c r="GE26" s="85"/>
      <c r="GF26" s="86"/>
      <c r="GG26" s="87"/>
      <c r="GH26" s="87"/>
      <c r="GI26" s="88"/>
      <c r="GJ26" s="85"/>
      <c r="GK26" s="86"/>
      <c r="GL26" s="87"/>
      <c r="GM26" s="87"/>
      <c r="GN26" s="88"/>
      <c r="GO26" s="85"/>
      <c r="GP26" s="86"/>
      <c r="GQ26" s="87"/>
      <c r="GR26" s="87"/>
      <c r="GS26" s="88"/>
      <c r="GT26" s="85"/>
      <c r="GU26" s="86"/>
      <c r="GV26" s="87"/>
      <c r="GW26" s="87"/>
      <c r="GX26" s="88"/>
      <c r="GY26" s="85"/>
      <c r="GZ26" s="86"/>
      <c r="HA26" s="87"/>
      <c r="HB26" s="87"/>
      <c r="HC26" s="88"/>
      <c r="HD26" s="85"/>
      <c r="HE26" s="86"/>
      <c r="HF26" s="87"/>
      <c r="HG26" s="87"/>
      <c r="HH26" s="88"/>
      <c r="HI26" s="85"/>
      <c r="HJ26" s="86"/>
      <c r="HK26" s="87"/>
      <c r="HL26" s="87"/>
      <c r="HM26" s="88"/>
      <c r="HN26" s="85"/>
      <c r="HO26" s="86"/>
      <c r="HP26" s="87"/>
      <c r="HQ26" s="87"/>
      <c r="HR26" s="88"/>
      <c r="HS26" s="85"/>
      <c r="HT26" s="86"/>
      <c r="HU26" s="87"/>
      <c r="HV26" s="87"/>
      <c r="HW26" s="88"/>
      <c r="HX26" s="85"/>
      <c r="HY26" s="86"/>
      <c r="HZ26" s="87"/>
      <c r="IA26" s="87"/>
      <c r="IB26" s="88"/>
      <c r="IC26" s="85"/>
      <c r="ID26" s="86"/>
      <c r="IE26" s="87"/>
      <c r="IF26" s="87"/>
      <c r="IG26" s="88"/>
      <c r="IH26" s="85"/>
      <c r="II26" s="86"/>
      <c r="IJ26" s="87"/>
      <c r="IK26" s="87"/>
      <c r="IL26" s="88"/>
      <c r="IM26" s="85"/>
      <c r="IN26" s="86"/>
      <c r="IO26" s="87"/>
      <c r="IP26" s="87"/>
      <c r="IQ26" s="88"/>
      <c r="IR26" s="85"/>
      <c r="IS26" s="86"/>
      <c r="IT26" s="87"/>
      <c r="IU26" s="87"/>
      <c r="IV26" s="88"/>
    </row>
    <row r="27" spans="1:256" s="38" customFormat="1" ht="12.75">
      <c r="A27" s="47" t="s">
        <v>126</v>
      </c>
      <c r="B27" s="47"/>
      <c r="C27" s="74">
        <v>329662</v>
      </c>
      <c r="D27" s="74"/>
      <c r="E27" s="74">
        <f>292409+19</f>
        <v>292428</v>
      </c>
      <c r="F27" s="75"/>
      <c r="G27" s="111"/>
      <c r="H27" s="74">
        <f>733504+23</f>
        <v>733527</v>
      </c>
      <c r="I27" s="87"/>
      <c r="J27" s="130"/>
      <c r="K27" s="88"/>
      <c r="L27" s="85"/>
      <c r="M27" s="86"/>
      <c r="N27" s="87"/>
      <c r="O27" s="87"/>
      <c r="P27" s="88"/>
      <c r="Q27" s="85"/>
      <c r="R27" s="86"/>
      <c r="S27" s="87"/>
      <c r="T27" s="87"/>
      <c r="U27" s="88"/>
      <c r="V27" s="85"/>
      <c r="W27" s="86"/>
      <c r="X27" s="87"/>
      <c r="Y27" s="87"/>
      <c r="Z27" s="88"/>
      <c r="AA27" s="85"/>
      <c r="AB27" s="86"/>
      <c r="AC27" s="87"/>
      <c r="AD27" s="87"/>
      <c r="AE27" s="88"/>
      <c r="AF27" s="85"/>
      <c r="AG27" s="86"/>
      <c r="AH27" s="87"/>
      <c r="AI27" s="87"/>
      <c r="AJ27" s="88"/>
      <c r="AK27" s="85"/>
      <c r="AL27" s="86"/>
      <c r="AM27" s="87"/>
      <c r="AN27" s="87"/>
      <c r="AO27" s="88"/>
      <c r="AP27" s="85"/>
      <c r="AQ27" s="86"/>
      <c r="AR27" s="87"/>
      <c r="AS27" s="87"/>
      <c r="AT27" s="88"/>
      <c r="AU27" s="85"/>
      <c r="AV27" s="86"/>
      <c r="AW27" s="87"/>
      <c r="AX27" s="87"/>
      <c r="AY27" s="88"/>
      <c r="AZ27" s="85"/>
      <c r="BA27" s="86"/>
      <c r="BB27" s="87"/>
      <c r="BC27" s="87"/>
      <c r="BD27" s="88"/>
      <c r="BE27" s="85"/>
      <c r="BF27" s="86"/>
      <c r="BG27" s="87"/>
      <c r="BH27" s="87"/>
      <c r="BI27" s="88"/>
      <c r="BJ27" s="85"/>
      <c r="BK27" s="86"/>
      <c r="BL27" s="87"/>
      <c r="BM27" s="87"/>
      <c r="BN27" s="88"/>
      <c r="BO27" s="85"/>
      <c r="BP27" s="86"/>
      <c r="BQ27" s="87"/>
      <c r="BR27" s="87"/>
      <c r="BS27" s="88"/>
      <c r="BT27" s="85"/>
      <c r="BU27" s="86"/>
      <c r="BV27" s="87"/>
      <c r="BW27" s="87"/>
      <c r="BX27" s="88"/>
      <c r="BY27" s="85"/>
      <c r="BZ27" s="86"/>
      <c r="CA27" s="87"/>
      <c r="CB27" s="87"/>
      <c r="CC27" s="88"/>
      <c r="CD27" s="85"/>
      <c r="CE27" s="86"/>
      <c r="CF27" s="87"/>
      <c r="CG27" s="87"/>
      <c r="CH27" s="88"/>
      <c r="CI27" s="85"/>
      <c r="CJ27" s="86"/>
      <c r="CK27" s="87"/>
      <c r="CL27" s="87"/>
      <c r="CM27" s="88"/>
      <c r="CN27" s="85"/>
      <c r="CO27" s="86"/>
      <c r="CP27" s="87"/>
      <c r="CQ27" s="87"/>
      <c r="CR27" s="88"/>
      <c r="CS27" s="85"/>
      <c r="CT27" s="86"/>
      <c r="CU27" s="87"/>
      <c r="CV27" s="87"/>
      <c r="CW27" s="88"/>
      <c r="CX27" s="85"/>
      <c r="CY27" s="86"/>
      <c r="CZ27" s="87"/>
      <c r="DA27" s="87"/>
      <c r="DB27" s="88"/>
      <c r="DC27" s="85"/>
      <c r="DD27" s="86"/>
      <c r="DE27" s="87"/>
      <c r="DF27" s="87"/>
      <c r="DG27" s="88"/>
      <c r="DH27" s="85"/>
      <c r="DI27" s="86"/>
      <c r="DJ27" s="87"/>
      <c r="DK27" s="87"/>
      <c r="DL27" s="88"/>
      <c r="DM27" s="85"/>
      <c r="DN27" s="86"/>
      <c r="DO27" s="87"/>
      <c r="DP27" s="87"/>
      <c r="DQ27" s="88"/>
      <c r="DR27" s="85"/>
      <c r="DS27" s="86"/>
      <c r="DT27" s="87"/>
      <c r="DU27" s="87"/>
      <c r="DV27" s="88"/>
      <c r="DW27" s="85"/>
      <c r="DX27" s="86"/>
      <c r="DY27" s="87"/>
      <c r="DZ27" s="87"/>
      <c r="EA27" s="88"/>
      <c r="EB27" s="85"/>
      <c r="EC27" s="86"/>
      <c r="ED27" s="87"/>
      <c r="EE27" s="87"/>
      <c r="EF27" s="88"/>
      <c r="EG27" s="85"/>
      <c r="EH27" s="86"/>
      <c r="EI27" s="87"/>
      <c r="EJ27" s="87"/>
      <c r="EK27" s="88"/>
      <c r="EL27" s="85"/>
      <c r="EM27" s="86"/>
      <c r="EN27" s="87"/>
      <c r="EO27" s="87"/>
      <c r="EP27" s="88"/>
      <c r="EQ27" s="85"/>
      <c r="ER27" s="86"/>
      <c r="ES27" s="87"/>
      <c r="ET27" s="87"/>
      <c r="EU27" s="88"/>
      <c r="EV27" s="85"/>
      <c r="EW27" s="86"/>
      <c r="EX27" s="87"/>
      <c r="EY27" s="87"/>
      <c r="EZ27" s="88"/>
      <c r="FA27" s="85"/>
      <c r="FB27" s="86"/>
      <c r="FC27" s="87"/>
      <c r="FD27" s="87"/>
      <c r="FE27" s="88"/>
      <c r="FF27" s="85"/>
      <c r="FG27" s="86"/>
      <c r="FH27" s="87"/>
      <c r="FI27" s="87"/>
      <c r="FJ27" s="88"/>
      <c r="FK27" s="85"/>
      <c r="FL27" s="86"/>
      <c r="FM27" s="87"/>
      <c r="FN27" s="87"/>
      <c r="FO27" s="88"/>
      <c r="FP27" s="85"/>
      <c r="FQ27" s="86"/>
      <c r="FR27" s="87"/>
      <c r="FS27" s="87"/>
      <c r="FT27" s="88"/>
      <c r="FU27" s="85"/>
      <c r="FV27" s="86"/>
      <c r="FW27" s="87"/>
      <c r="FX27" s="87"/>
      <c r="FY27" s="88"/>
      <c r="FZ27" s="85"/>
      <c r="GA27" s="86"/>
      <c r="GB27" s="87"/>
      <c r="GC27" s="87"/>
      <c r="GD27" s="88"/>
      <c r="GE27" s="85"/>
      <c r="GF27" s="86"/>
      <c r="GG27" s="87"/>
      <c r="GH27" s="87"/>
      <c r="GI27" s="88"/>
      <c r="GJ27" s="85"/>
      <c r="GK27" s="86"/>
      <c r="GL27" s="87"/>
      <c r="GM27" s="87"/>
      <c r="GN27" s="88"/>
      <c r="GO27" s="85"/>
      <c r="GP27" s="86"/>
      <c r="GQ27" s="87"/>
      <c r="GR27" s="87"/>
      <c r="GS27" s="88"/>
      <c r="GT27" s="85"/>
      <c r="GU27" s="86"/>
      <c r="GV27" s="87"/>
      <c r="GW27" s="87"/>
      <c r="GX27" s="88"/>
      <c r="GY27" s="85"/>
      <c r="GZ27" s="86"/>
      <c r="HA27" s="87"/>
      <c r="HB27" s="87"/>
      <c r="HC27" s="88"/>
      <c r="HD27" s="85"/>
      <c r="HE27" s="86"/>
      <c r="HF27" s="87"/>
      <c r="HG27" s="87"/>
      <c r="HH27" s="88"/>
      <c r="HI27" s="85"/>
      <c r="HJ27" s="86"/>
      <c r="HK27" s="87"/>
      <c r="HL27" s="87"/>
      <c r="HM27" s="88"/>
      <c r="HN27" s="85"/>
      <c r="HO27" s="86"/>
      <c r="HP27" s="87"/>
      <c r="HQ27" s="87"/>
      <c r="HR27" s="88"/>
      <c r="HS27" s="85"/>
      <c r="HT27" s="86"/>
      <c r="HU27" s="87"/>
      <c r="HV27" s="87"/>
      <c r="HW27" s="88"/>
      <c r="HX27" s="85"/>
      <c r="HY27" s="86"/>
      <c r="HZ27" s="87"/>
      <c r="IA27" s="87"/>
      <c r="IB27" s="88"/>
      <c r="IC27" s="85"/>
      <c r="ID27" s="86"/>
      <c r="IE27" s="87"/>
      <c r="IF27" s="87"/>
      <c r="IG27" s="88"/>
      <c r="IH27" s="85"/>
      <c r="II27" s="86"/>
      <c r="IJ27" s="87"/>
      <c r="IK27" s="87"/>
      <c r="IL27" s="88"/>
      <c r="IM27" s="85"/>
      <c r="IN27" s="86"/>
      <c r="IO27" s="87"/>
      <c r="IP27" s="87"/>
      <c r="IQ27" s="88"/>
      <c r="IR27" s="85"/>
      <c r="IS27" s="86"/>
      <c r="IT27" s="87"/>
      <c r="IU27" s="87"/>
      <c r="IV27" s="88"/>
    </row>
    <row r="28" spans="1:8" ht="12.75">
      <c r="A28" s="77" t="s">
        <v>69</v>
      </c>
      <c r="B28" s="77"/>
      <c r="C28" s="7">
        <v>696</v>
      </c>
      <c r="D28" s="7"/>
      <c r="E28" s="7">
        <v>1174</v>
      </c>
      <c r="F28" s="78">
        <v>994</v>
      </c>
      <c r="H28" s="7">
        <v>696</v>
      </c>
    </row>
    <row r="29" spans="1:8" ht="12.75">
      <c r="A29" s="47" t="s">
        <v>18</v>
      </c>
      <c r="B29" s="47"/>
      <c r="C29" s="74">
        <f>11674+2</f>
        <v>11676</v>
      </c>
      <c r="D29" s="74"/>
      <c r="E29" s="74">
        <f>2752+3</f>
        <v>2755</v>
      </c>
      <c r="F29" s="75">
        <v>720</v>
      </c>
      <c r="H29" s="74">
        <f>49509+62</f>
        <v>49571</v>
      </c>
    </row>
    <row r="30" spans="1:8" ht="12.75">
      <c r="A30" s="77" t="s">
        <v>93</v>
      </c>
      <c r="B30" s="77"/>
      <c r="C30" s="7">
        <f>121326+328</f>
        <v>121654</v>
      </c>
      <c r="D30" s="7"/>
      <c r="E30" s="7">
        <f>130050+64</f>
        <v>130114</v>
      </c>
      <c r="F30" s="78">
        <v>130713</v>
      </c>
      <c r="H30" s="7">
        <f>121506+135</f>
        <v>121641</v>
      </c>
    </row>
    <row r="31" spans="1:8" ht="12.75">
      <c r="A31" s="89" t="s">
        <v>70</v>
      </c>
      <c r="B31" s="56"/>
      <c r="C31" s="90">
        <f>C25+C26+C27+C28+C29+C30</f>
        <v>463688</v>
      </c>
      <c r="D31" s="76"/>
      <c r="E31" s="90">
        <f>E25+E26+E27+E28+E29+E30</f>
        <v>426471</v>
      </c>
      <c r="F31" s="90">
        <f>F25+F26+F27+F28+F29+F30</f>
        <v>143706</v>
      </c>
      <c r="G31" s="76"/>
      <c r="H31" s="90">
        <f>H25+H26+H27+H28+H29+H30</f>
        <v>905435</v>
      </c>
    </row>
    <row r="32" spans="1:8" ht="12.75">
      <c r="A32" s="56"/>
      <c r="B32" s="56"/>
      <c r="C32" s="76"/>
      <c r="D32" s="76"/>
      <c r="E32" s="76"/>
      <c r="F32" s="81"/>
      <c r="H32" s="76"/>
    </row>
    <row r="33" spans="1:8" ht="12.75">
      <c r="A33" s="91" t="s">
        <v>71</v>
      </c>
      <c r="B33" s="91"/>
      <c r="C33" s="7"/>
      <c r="D33" s="7"/>
      <c r="E33" s="7"/>
      <c r="F33" s="78"/>
      <c r="H33" s="7"/>
    </row>
    <row r="34" spans="1:8" ht="12.75">
      <c r="A34" s="77" t="s">
        <v>72</v>
      </c>
      <c r="B34" s="77"/>
      <c r="C34" s="7">
        <v>0</v>
      </c>
      <c r="D34" s="7"/>
      <c r="E34" s="7">
        <v>0</v>
      </c>
      <c r="F34" s="78"/>
      <c r="H34" s="7">
        <v>0</v>
      </c>
    </row>
    <row r="35" spans="1:8" ht="12.75">
      <c r="A35" s="77" t="s">
        <v>73</v>
      </c>
      <c r="B35" s="77"/>
      <c r="C35" s="7">
        <v>32427</v>
      </c>
      <c r="D35" s="7"/>
      <c r="E35" s="7">
        <v>8069</v>
      </c>
      <c r="F35" s="78">
        <v>8214</v>
      </c>
      <c r="H35" s="7">
        <v>30970</v>
      </c>
    </row>
    <row r="36" spans="1:8" ht="12.75">
      <c r="A36" s="56" t="s">
        <v>74</v>
      </c>
      <c r="B36" s="56"/>
      <c r="C36" s="76">
        <f>C34+C35</f>
        <v>32427</v>
      </c>
      <c r="D36" s="76"/>
      <c r="E36" s="76">
        <f>E34+E35</f>
        <v>8069</v>
      </c>
      <c r="F36" s="81" t="e">
        <f>F34+#REF!+#REF!+#REF!+#REF!+#REF!+#REF!+#REF!+F35-#REF!</f>
        <v>#REF!</v>
      </c>
      <c r="H36" s="76">
        <f>H34+H35</f>
        <v>30970</v>
      </c>
    </row>
    <row r="37" spans="1:8" ht="13.5" thickBot="1">
      <c r="A37" s="79" t="s">
        <v>75</v>
      </c>
      <c r="B37" s="56"/>
      <c r="C37" s="80">
        <f>C36+C31</f>
        <v>496115</v>
      </c>
      <c r="D37" s="76"/>
      <c r="E37" s="80">
        <f>E36+E31</f>
        <v>434540</v>
      </c>
      <c r="F37" s="81" t="e">
        <f>F31+#REF!+F36</f>
        <v>#REF!</v>
      </c>
      <c r="H37" s="80">
        <f>H36+H31</f>
        <v>936405</v>
      </c>
    </row>
    <row r="38" spans="1:6" ht="13.5" thickTop="1">
      <c r="A38" s="67"/>
      <c r="B38" s="67"/>
      <c r="C38" s="67"/>
      <c r="D38" s="67"/>
      <c r="E38" s="67"/>
      <c r="F38" s="37"/>
    </row>
    <row r="39" spans="1:6" ht="13.5">
      <c r="A39" s="35" t="s">
        <v>53</v>
      </c>
      <c r="B39" s="62"/>
      <c r="C39" s="35" t="s">
        <v>147</v>
      </c>
      <c r="D39" s="62"/>
      <c r="E39" s="62"/>
      <c r="F39" s="92"/>
    </row>
    <row r="40" spans="1:6" ht="13.5">
      <c r="A40" s="62"/>
      <c r="B40" s="62"/>
      <c r="C40" s="62"/>
      <c r="D40" s="62"/>
      <c r="E40" s="62"/>
      <c r="F40" s="92"/>
    </row>
    <row r="41" spans="1:6" ht="12.75">
      <c r="A41" s="35" t="s">
        <v>54</v>
      </c>
      <c r="B41" s="35"/>
      <c r="C41" s="35" t="s">
        <v>36</v>
      </c>
      <c r="D41" s="35"/>
      <c r="E41" s="35"/>
      <c r="F41" s="37"/>
    </row>
    <row r="42" spans="1:6" ht="12.75">
      <c r="A42" s="35"/>
      <c r="B42" s="35"/>
      <c r="C42" s="35"/>
      <c r="D42" s="35"/>
      <c r="E42" s="35"/>
      <c r="F42" s="37"/>
    </row>
    <row r="43" spans="1:6" ht="12.75">
      <c r="A43" s="35"/>
      <c r="B43" s="35"/>
      <c r="C43" s="35"/>
      <c r="D43" s="35"/>
      <c r="E43" s="35"/>
      <c r="F43" s="37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G14" sqref="G14"/>
    </sheetView>
  </sheetViews>
  <sheetFormatPr defaultColWidth="9.00390625" defaultRowHeight="12.75"/>
  <cols>
    <col min="1" max="1" width="46.25390625" style="37" customWidth="1"/>
    <col min="2" max="2" width="2.875" style="37" customWidth="1"/>
    <col min="3" max="3" width="15.25390625" style="37" customWidth="1"/>
    <col min="4" max="4" width="2.875" style="37" customWidth="1"/>
    <col min="5" max="5" width="15.25390625" style="37" customWidth="1"/>
    <col min="6" max="16384" width="9.125" style="37" customWidth="1"/>
  </cols>
  <sheetData>
    <row r="1" spans="1:7" ht="15">
      <c r="A1" s="112" t="s">
        <v>0</v>
      </c>
      <c r="B1" s="1"/>
      <c r="C1" s="1"/>
      <c r="D1" s="1"/>
      <c r="E1" s="1"/>
      <c r="F1" s="1"/>
      <c r="G1"/>
    </row>
    <row r="2" spans="1:7" ht="13.5" thickBot="1">
      <c r="A2" s="3"/>
      <c r="B2" s="3"/>
      <c r="C2" s="3"/>
      <c r="D2" s="3"/>
      <c r="E2" s="3"/>
      <c r="F2" s="4"/>
      <c r="G2" s="38"/>
    </row>
    <row r="3" spans="1:6" ht="15.75">
      <c r="A3" s="39"/>
      <c r="B3" s="39"/>
      <c r="C3" s="39"/>
      <c r="D3" s="39"/>
      <c r="E3" s="39"/>
      <c r="F3" s="40"/>
    </row>
    <row r="4" spans="1:2" ht="15.75">
      <c r="A4" s="41" t="s">
        <v>37</v>
      </c>
      <c r="B4" s="41"/>
    </row>
    <row r="5" spans="1:2" ht="12.75">
      <c r="A5" s="5" t="str">
        <f>баланс!A5</f>
        <v>на 31 марта 2007 года</v>
      </c>
      <c r="B5" s="5"/>
    </row>
    <row r="6" spans="1:5" ht="12.75">
      <c r="A6" s="5"/>
      <c r="B6" s="5"/>
      <c r="E6" s="113" t="s">
        <v>134</v>
      </c>
    </row>
    <row r="8" spans="1:5" ht="18.75" customHeight="1">
      <c r="A8" s="42" t="s">
        <v>38</v>
      </c>
      <c r="B8" s="43"/>
      <c r="C8" s="110" t="s">
        <v>145</v>
      </c>
      <c r="D8" s="44"/>
      <c r="E8" s="110" t="s">
        <v>136</v>
      </c>
    </row>
    <row r="9" spans="1:5" ht="12.75">
      <c r="A9" s="45" t="s">
        <v>39</v>
      </c>
      <c r="B9" s="45"/>
      <c r="C9" s="12">
        <v>6127</v>
      </c>
      <c r="D9" s="12"/>
      <c r="E9" s="12">
        <v>4237</v>
      </c>
    </row>
    <row r="10" spans="1:5" ht="12.75">
      <c r="A10" s="45" t="s">
        <v>40</v>
      </c>
      <c r="B10" s="45"/>
      <c r="C10" s="12">
        <v>-222</v>
      </c>
      <c r="D10" s="12"/>
      <c r="E10" s="12">
        <v>-137</v>
      </c>
    </row>
    <row r="11" spans="1:5" ht="38.25">
      <c r="A11" s="46" t="s">
        <v>41</v>
      </c>
      <c r="B11" s="46"/>
      <c r="C11" s="12">
        <v>5905</v>
      </c>
      <c r="D11" s="12"/>
      <c r="E11" s="12">
        <v>4100</v>
      </c>
    </row>
    <row r="12" spans="1:5" ht="25.5">
      <c r="A12" s="47" t="s">
        <v>42</v>
      </c>
      <c r="B12" s="47"/>
      <c r="C12" s="21">
        <v>36</v>
      </c>
      <c r="D12" s="21"/>
      <c r="E12" s="21">
        <v>65</v>
      </c>
    </row>
    <row r="13" spans="1:5" ht="19.5" customHeight="1">
      <c r="A13" s="48" t="s">
        <v>43</v>
      </c>
      <c r="B13" s="49"/>
      <c r="C13" s="20">
        <v>5941</v>
      </c>
      <c r="D13" s="21"/>
      <c r="E13" s="20">
        <v>4165</v>
      </c>
    </row>
    <row r="14" spans="1:5" ht="19.5" customHeight="1">
      <c r="A14" s="50" t="s">
        <v>130</v>
      </c>
      <c r="B14" s="50"/>
      <c r="C14" s="21">
        <v>2654</v>
      </c>
      <c r="D14" s="21"/>
      <c r="E14" s="21">
        <v>2159</v>
      </c>
    </row>
    <row r="15" spans="1:5" ht="19.5" customHeight="1">
      <c r="A15" s="50" t="s">
        <v>131</v>
      </c>
      <c r="B15" s="50"/>
      <c r="C15" s="21">
        <v>-91</v>
      </c>
      <c r="D15" s="21"/>
      <c r="E15" s="21">
        <v>-140</v>
      </c>
    </row>
    <row r="16" spans="1:5" ht="19.5" customHeight="1">
      <c r="A16" s="50" t="s">
        <v>132</v>
      </c>
      <c r="B16" s="50"/>
      <c r="C16" s="21">
        <v>856</v>
      </c>
      <c r="D16" s="21"/>
      <c r="E16" s="21">
        <v>453</v>
      </c>
    </row>
    <row r="17" spans="1:5" ht="19.5" customHeight="1">
      <c r="A17" s="50" t="s">
        <v>44</v>
      </c>
      <c r="B17" s="50"/>
      <c r="C17" s="21">
        <v>7</v>
      </c>
      <c r="D17" s="21"/>
      <c r="E17" s="21">
        <v>7</v>
      </c>
    </row>
    <row r="18" spans="1:5" ht="19.5" customHeight="1">
      <c r="A18" s="49" t="s">
        <v>45</v>
      </c>
      <c r="B18" s="50"/>
      <c r="C18" s="21">
        <v>3426</v>
      </c>
      <c r="D18" s="21"/>
      <c r="E18" s="21">
        <v>2479</v>
      </c>
    </row>
    <row r="19" spans="1:5" ht="12.75">
      <c r="A19" s="51" t="s">
        <v>46</v>
      </c>
      <c r="B19" s="45"/>
      <c r="C19" s="52">
        <v>9367</v>
      </c>
      <c r="D19" s="52"/>
      <c r="E19" s="52">
        <v>6644</v>
      </c>
    </row>
    <row r="20" spans="1:8" ht="12.75">
      <c r="A20" s="53" t="s">
        <v>47</v>
      </c>
      <c r="B20" s="45"/>
      <c r="C20" s="54">
        <v>-3456</v>
      </c>
      <c r="D20" s="12"/>
      <c r="E20" s="54">
        <v>-2956</v>
      </c>
      <c r="H20" s="129">
        <f>C20+C15</f>
        <v>-3547</v>
      </c>
    </row>
    <row r="21" spans="1:5" ht="42" customHeight="1">
      <c r="A21" s="55" t="s">
        <v>48</v>
      </c>
      <c r="B21" s="56"/>
      <c r="C21" s="57">
        <v>5911</v>
      </c>
      <c r="D21" s="57"/>
      <c r="E21" s="57">
        <v>3688</v>
      </c>
    </row>
    <row r="22" spans="1:5" ht="12.75">
      <c r="A22" s="47" t="s">
        <v>49</v>
      </c>
      <c r="B22" s="47"/>
      <c r="C22" s="21">
        <v>-592</v>
      </c>
      <c r="D22" s="21"/>
      <c r="E22" s="21">
        <v>-370</v>
      </c>
    </row>
    <row r="23" spans="1:5" ht="12.75">
      <c r="A23" s="47" t="s">
        <v>50</v>
      </c>
      <c r="B23" s="47"/>
      <c r="C23" s="21">
        <v>0</v>
      </c>
      <c r="D23" s="21"/>
      <c r="E23" s="21">
        <v>0</v>
      </c>
    </row>
    <row r="24" spans="1:5" ht="12.75">
      <c r="A24" s="47" t="s">
        <v>51</v>
      </c>
      <c r="B24" s="47"/>
      <c r="C24" s="21">
        <v>-592</v>
      </c>
      <c r="D24" s="21"/>
      <c r="E24" s="21">
        <v>-370</v>
      </c>
    </row>
    <row r="25" spans="1:5" ht="13.5" thickBot="1">
      <c r="A25" s="58" t="s">
        <v>52</v>
      </c>
      <c r="B25" s="45"/>
      <c r="C25" s="59">
        <v>5319</v>
      </c>
      <c r="D25" s="59"/>
      <c r="E25" s="59">
        <v>3318</v>
      </c>
    </row>
    <row r="26" spans="1:5" ht="13.5" thickTop="1">
      <c r="A26" s="60"/>
      <c r="B26" s="60"/>
      <c r="C26" s="22"/>
      <c r="D26" s="22"/>
      <c r="E26" s="22"/>
    </row>
    <row r="27" spans="1:5" ht="12.75">
      <c r="A27" s="60"/>
      <c r="B27" s="60"/>
      <c r="C27" s="61"/>
      <c r="D27" s="61"/>
      <c r="E27" s="61"/>
    </row>
    <row r="28" spans="1:5" ht="13.5">
      <c r="A28" s="35" t="s">
        <v>53</v>
      </c>
      <c r="B28" s="62"/>
      <c r="C28" s="35" t="s">
        <v>142</v>
      </c>
      <c r="D28" s="62"/>
      <c r="E28" s="63"/>
    </row>
    <row r="29" spans="1:5" ht="13.5">
      <c r="A29" s="62"/>
      <c r="B29" s="62"/>
      <c r="C29" s="62"/>
      <c r="D29" s="62"/>
      <c r="E29" s="63"/>
    </row>
    <row r="30" spans="1:4" ht="12.75">
      <c r="A30" s="35" t="s">
        <v>54</v>
      </c>
      <c r="B30" s="35"/>
      <c r="C30" s="35" t="s">
        <v>36</v>
      </c>
      <c r="D30" s="35"/>
    </row>
    <row r="32" ht="12.75">
      <c r="F32" s="37" t="s">
        <v>55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5">
      <selection activeCell="I22" sqref="I22"/>
    </sheetView>
  </sheetViews>
  <sheetFormatPr defaultColWidth="9.00390625" defaultRowHeight="12.75"/>
  <cols>
    <col min="1" max="1" width="54.75390625" style="2" customWidth="1"/>
    <col min="2" max="2" width="2.875" style="2" customWidth="1"/>
    <col min="3" max="3" width="11.25390625" style="2" customWidth="1"/>
    <col min="4" max="4" width="2.875" style="2" customWidth="1"/>
    <col min="5" max="5" width="11.25390625" style="2" customWidth="1"/>
    <col min="6" max="6" width="22.625" style="2" hidden="1" customWidth="1"/>
    <col min="7" max="8" width="9.125" style="2" customWidth="1"/>
    <col min="9" max="9" width="13.875" style="2" bestFit="1" customWidth="1"/>
    <col min="10" max="10" width="12.75390625" style="2" customWidth="1"/>
    <col min="11" max="16384" width="9.1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3.5" thickBot="1">
      <c r="A2" s="3"/>
      <c r="B2" s="3"/>
      <c r="C2" s="3"/>
      <c r="D2" s="3"/>
      <c r="E2" s="3"/>
    </row>
    <row r="3" spans="1:5" ht="12.75">
      <c r="A3" s="4"/>
      <c r="B3" s="4"/>
      <c r="C3" s="4"/>
      <c r="D3" s="4"/>
      <c r="E3" s="4"/>
    </row>
    <row r="4" spans="1:5" ht="12.75">
      <c r="A4" s="4" t="s">
        <v>1</v>
      </c>
      <c r="B4" s="4"/>
      <c r="C4" s="4"/>
      <c r="D4" s="4"/>
      <c r="E4" s="4"/>
    </row>
    <row r="5" spans="1:2" ht="12.75">
      <c r="A5" s="5" t="s">
        <v>141</v>
      </c>
      <c r="B5" s="5"/>
    </row>
    <row r="7" ht="12.75">
      <c r="E7" s="12" t="s">
        <v>134</v>
      </c>
    </row>
    <row r="8" spans="1:5" ht="13.5" customHeight="1">
      <c r="A8" s="6"/>
      <c r="B8" s="7"/>
      <c r="C8" s="6"/>
      <c r="D8" s="7"/>
      <c r="E8" s="114"/>
    </row>
    <row r="9" spans="1:5" ht="39" customHeight="1">
      <c r="A9" s="8" t="s">
        <v>2</v>
      </c>
      <c r="B9" s="9"/>
      <c r="C9" s="8">
        <v>2007</v>
      </c>
      <c r="D9" s="10"/>
      <c r="E9" s="8">
        <v>2006</v>
      </c>
    </row>
    <row r="10" spans="1:5" ht="12.75">
      <c r="A10" s="11" t="s">
        <v>3</v>
      </c>
      <c r="B10" s="11"/>
      <c r="C10" s="11"/>
      <c r="D10" s="11"/>
      <c r="E10" s="11"/>
    </row>
    <row r="11" spans="1:6" ht="13.5" customHeight="1">
      <c r="A11" s="13" t="s">
        <v>4</v>
      </c>
      <c r="B11" s="13"/>
      <c r="C11" s="14">
        <f>6126+3517-174-7-52+593+4-10</f>
        <v>9997</v>
      </c>
      <c r="D11" s="14"/>
      <c r="E11" s="14">
        <f>4237+2619-17-14-234-7+13</f>
        <v>6597</v>
      </c>
      <c r="F11" s="2" t="s">
        <v>5</v>
      </c>
    </row>
    <row r="12" spans="1:6" ht="12.75" customHeight="1">
      <c r="A12" s="15" t="s">
        <v>6</v>
      </c>
      <c r="B12" s="15"/>
      <c r="C12" s="16">
        <f>-222+169</f>
        <v>-53</v>
      </c>
      <c r="D12" s="16"/>
      <c r="E12" s="16">
        <f>-138+18</f>
        <v>-120</v>
      </c>
      <c r="F12" s="2" t="s">
        <v>7</v>
      </c>
    </row>
    <row r="13" spans="1:6" ht="12.75">
      <c r="A13" s="7" t="s">
        <v>8</v>
      </c>
      <c r="B13" s="7"/>
      <c r="C13" s="17">
        <f>-3547+282-82</f>
        <v>-3347</v>
      </c>
      <c r="D13" s="17"/>
      <c r="E13" s="17">
        <f>-3096+255+143</f>
        <v>-2698</v>
      </c>
      <c r="F13" s="2" t="s">
        <v>9</v>
      </c>
    </row>
    <row r="14" spans="1:5" ht="25.5" customHeight="1">
      <c r="A14" s="18" t="s">
        <v>10</v>
      </c>
      <c r="B14" s="19"/>
      <c r="C14" s="20">
        <f>C11+C12+C13</f>
        <v>6597</v>
      </c>
      <c r="D14" s="21"/>
      <c r="E14" s="20">
        <f>E11+E12+E13</f>
        <v>3779</v>
      </c>
    </row>
    <row r="15" spans="1:5" ht="12.75">
      <c r="A15" s="23" t="s">
        <v>119</v>
      </c>
      <c r="B15" s="19"/>
      <c r="C15" s="21"/>
      <c r="D15" s="21"/>
      <c r="E15" s="21"/>
    </row>
    <row r="16" spans="1:6" ht="12.75">
      <c r="A16" s="19" t="s">
        <v>11</v>
      </c>
      <c r="B16" s="19"/>
      <c r="C16" s="19">
        <v>-13926</v>
      </c>
      <c r="D16" s="19"/>
      <c r="E16" s="19">
        <v>-30836</v>
      </c>
      <c r="F16" s="2">
        <v>0</v>
      </c>
    </row>
    <row r="17" spans="1:6" ht="12.75">
      <c r="A17" s="19" t="s">
        <v>12</v>
      </c>
      <c r="B17" s="19"/>
      <c r="C17" s="19">
        <v>-22786</v>
      </c>
      <c r="D17" s="19"/>
      <c r="E17" s="19">
        <v>-9392</v>
      </c>
      <c r="F17" s="2" t="s">
        <v>13</v>
      </c>
    </row>
    <row r="18" spans="1:5" ht="12.75">
      <c r="A18" s="7" t="s">
        <v>15</v>
      </c>
      <c r="B18" s="7"/>
      <c r="C18" s="7">
        <v>-1445</v>
      </c>
      <c r="D18" s="7"/>
      <c r="E18" s="7">
        <v>-2346</v>
      </c>
    </row>
    <row r="19" spans="1:5" ht="12.75">
      <c r="A19" s="23" t="s">
        <v>16</v>
      </c>
      <c r="B19" s="23"/>
      <c r="C19" s="23"/>
      <c r="D19" s="23"/>
      <c r="E19" s="23"/>
    </row>
    <row r="20" spans="1:5" ht="12.75">
      <c r="A20" s="7" t="s">
        <v>17</v>
      </c>
      <c r="B20" s="7"/>
      <c r="C20" s="7">
        <v>-403841</v>
      </c>
      <c r="D20" s="7"/>
      <c r="E20" s="7">
        <v>42305</v>
      </c>
    </row>
    <row r="21" spans="1:6" ht="13.5" customHeight="1">
      <c r="A21" s="7" t="s">
        <v>18</v>
      </c>
      <c r="B21" s="7"/>
      <c r="C21" s="17">
        <v>-38024</v>
      </c>
      <c r="D21" s="17"/>
      <c r="E21" s="17">
        <v>1930</v>
      </c>
      <c r="F21" s="2" t="s">
        <v>19</v>
      </c>
    </row>
    <row r="22" spans="1:5" ht="25.5">
      <c r="A22" s="24" t="s">
        <v>20</v>
      </c>
      <c r="B22" s="25"/>
      <c r="C22" s="20">
        <f>C16+C17+C18+C20+C21</f>
        <v>-480022</v>
      </c>
      <c r="D22" s="21"/>
      <c r="E22" s="20">
        <f>E16+E17+E18+E20+E21</f>
        <v>1661</v>
      </c>
    </row>
    <row r="23" spans="1:6" ht="12.75">
      <c r="A23" s="7" t="s">
        <v>21</v>
      </c>
      <c r="B23" s="7"/>
      <c r="C23" s="7">
        <f>-592+220-611</f>
        <v>-983</v>
      </c>
      <c r="D23" s="7"/>
      <c r="E23" s="7">
        <v>-547</v>
      </c>
      <c r="F23" s="2" t="s">
        <v>22</v>
      </c>
    </row>
    <row r="24" spans="1:9" ht="25.5">
      <c r="A24" s="26" t="s">
        <v>120</v>
      </c>
      <c r="B24" s="27"/>
      <c r="C24" s="28">
        <f>C14+C22+C23</f>
        <v>-474408</v>
      </c>
      <c r="D24" s="29"/>
      <c r="E24" s="28">
        <f>E14+E22+E23</f>
        <v>4893</v>
      </c>
      <c r="I24" s="127"/>
    </row>
    <row r="25" spans="1:5" ht="12.75">
      <c r="A25" s="30" t="s">
        <v>23</v>
      </c>
      <c r="B25" s="30"/>
      <c r="C25" s="30"/>
      <c r="D25" s="30"/>
      <c r="E25" s="30"/>
    </row>
    <row r="26" spans="1:5" ht="12.75">
      <c r="A26" s="19" t="s">
        <v>24</v>
      </c>
      <c r="B26" s="19"/>
      <c r="C26" s="19">
        <v>700</v>
      </c>
      <c r="D26" s="19"/>
      <c r="E26" s="19">
        <v>4404</v>
      </c>
    </row>
    <row r="27" spans="1:9" ht="12.75">
      <c r="A27" s="7" t="s">
        <v>25</v>
      </c>
      <c r="B27" s="7"/>
      <c r="C27" s="7">
        <v>-14615</v>
      </c>
      <c r="D27" s="7"/>
      <c r="E27" s="7">
        <v>-6961</v>
      </c>
      <c r="I27" s="128"/>
    </row>
    <row r="28" spans="1:9" ht="12.75">
      <c r="A28" s="7" t="s">
        <v>26</v>
      </c>
      <c r="B28" s="7"/>
      <c r="C28" s="7"/>
      <c r="D28" s="7"/>
      <c r="E28" s="7"/>
      <c r="I28" s="128"/>
    </row>
    <row r="29" spans="1:9" ht="13.5" customHeight="1">
      <c r="A29" s="7" t="s">
        <v>27</v>
      </c>
      <c r="B29" s="7"/>
      <c r="C29" s="7">
        <v>-111</v>
      </c>
      <c r="D29" s="7"/>
      <c r="E29" s="7">
        <v>0</v>
      </c>
      <c r="I29" s="128"/>
    </row>
    <row r="30" spans="1:9" ht="12.75">
      <c r="A30" s="19" t="s">
        <v>28</v>
      </c>
      <c r="B30" s="19"/>
      <c r="C30" s="19"/>
      <c r="D30" s="19"/>
      <c r="E30" s="19"/>
      <c r="I30" s="128"/>
    </row>
    <row r="31" spans="1:9" ht="25.5">
      <c r="A31" s="26" t="s">
        <v>121</v>
      </c>
      <c r="B31" s="23"/>
      <c r="C31" s="20">
        <f>C26+C27+C28+C29+C30</f>
        <v>-14026</v>
      </c>
      <c r="D31" s="21"/>
      <c r="E31" s="20">
        <f>E26+E27+E28+E29+E30</f>
        <v>-2557</v>
      </c>
      <c r="I31" s="128"/>
    </row>
    <row r="32" spans="1:9" ht="12.75">
      <c r="A32" s="30" t="s">
        <v>29</v>
      </c>
      <c r="B32" s="30"/>
      <c r="C32" s="30"/>
      <c r="D32" s="30"/>
      <c r="E32" s="30"/>
      <c r="I32" s="128"/>
    </row>
    <row r="33" spans="1:9" ht="12.75">
      <c r="A33" s="25" t="s">
        <v>30</v>
      </c>
      <c r="B33" s="25"/>
      <c r="C33" s="31">
        <v>-180</v>
      </c>
      <c r="D33" s="31"/>
      <c r="E33" s="31">
        <v>188</v>
      </c>
      <c r="I33" s="128"/>
    </row>
    <row r="34" spans="1:9" ht="12.75" customHeight="1">
      <c r="A34" s="7" t="s">
        <v>31</v>
      </c>
      <c r="B34" s="7"/>
      <c r="C34" s="7">
        <v>0</v>
      </c>
      <c r="D34" s="7"/>
      <c r="E34" s="7">
        <v>0</v>
      </c>
      <c r="I34" s="128"/>
    </row>
    <row r="35" spans="1:9" ht="25.5">
      <c r="A35" s="19" t="s">
        <v>32</v>
      </c>
      <c r="B35" s="19"/>
      <c r="C35" s="19">
        <v>-3862</v>
      </c>
      <c r="D35" s="19"/>
      <c r="E35" s="19">
        <v>-8496</v>
      </c>
      <c r="I35" s="128"/>
    </row>
    <row r="36" spans="1:9" ht="25.5">
      <c r="A36" s="26" t="s">
        <v>143</v>
      </c>
      <c r="B36" s="27"/>
      <c r="C36" s="28">
        <f>C33+C34+C35</f>
        <v>-4042</v>
      </c>
      <c r="D36" s="29"/>
      <c r="E36" s="28">
        <f>E33+E34+E35</f>
        <v>-8308</v>
      </c>
      <c r="I36" s="128"/>
    </row>
    <row r="37" spans="1:5" ht="12.75">
      <c r="A37" s="7" t="s">
        <v>33</v>
      </c>
      <c r="B37" s="7"/>
      <c r="C37" s="7">
        <v>-642</v>
      </c>
      <c r="D37" s="7"/>
      <c r="E37" s="7">
        <v>63</v>
      </c>
    </row>
    <row r="38" spans="1:6" ht="26.25" thickBot="1">
      <c r="A38" s="32" t="s">
        <v>122</v>
      </c>
      <c r="B38" s="30"/>
      <c r="C38" s="33">
        <f>C24+C31+C36+C37</f>
        <v>-493118</v>
      </c>
      <c r="D38" s="29"/>
      <c r="E38" s="33">
        <f>E24+E31+E36+E37</f>
        <v>-5909</v>
      </c>
      <c r="F38" s="2">
        <f>F40-C38</f>
        <v>0</v>
      </c>
    </row>
    <row r="39" spans="1:5" ht="13.5" thickTop="1">
      <c r="A39" s="30" t="s">
        <v>34</v>
      </c>
      <c r="B39" s="30"/>
      <c r="C39" s="30">
        <v>672075</v>
      </c>
      <c r="D39" s="30"/>
      <c r="E39" s="30">
        <v>174323</v>
      </c>
    </row>
    <row r="40" spans="1:6" ht="12.75">
      <c r="A40" s="34" t="s">
        <v>35</v>
      </c>
      <c r="B40" s="30"/>
      <c r="C40" s="34">
        <v>178957</v>
      </c>
      <c r="D40" s="30"/>
      <c r="E40" s="34">
        <f>165489+2925</f>
        <v>168414</v>
      </c>
      <c r="F40" s="2">
        <f>C40-C39</f>
        <v>-493118</v>
      </c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5" t="s">
        <v>76</v>
      </c>
      <c r="B43" s="7"/>
      <c r="C43" s="35" t="s">
        <v>142</v>
      </c>
      <c r="D43" s="7"/>
      <c r="E43" s="7"/>
    </row>
    <row r="44" spans="1:5" ht="12.75">
      <c r="A44" s="132"/>
      <c r="B44" s="132"/>
      <c r="C44" s="132"/>
      <c r="D44" s="132"/>
      <c r="E44" s="132"/>
    </row>
    <row r="45" spans="1:5" ht="12.75">
      <c r="A45" s="35" t="s">
        <v>77</v>
      </c>
      <c r="B45" s="7"/>
      <c r="C45" s="35" t="s">
        <v>36</v>
      </c>
      <c r="D45" s="7"/>
      <c r="E45" s="7"/>
    </row>
    <row r="46" spans="1:5" ht="12.75">
      <c r="A46" s="7"/>
      <c r="B46" s="7"/>
      <c r="C46" s="7"/>
      <c r="D46" s="7"/>
      <c r="E46" s="7"/>
    </row>
    <row r="48" spans="1:4" ht="12.75">
      <c r="A48" s="36"/>
      <c r="B48" s="36"/>
      <c r="C48" s="36"/>
      <c r="D48" s="36"/>
    </row>
    <row r="49" spans="1:4" ht="12.75">
      <c r="A49" s="36"/>
      <c r="B49" s="36"/>
      <c r="C49" s="36"/>
      <c r="D49" s="36"/>
    </row>
    <row r="51" spans="1:5" ht="12.75">
      <c r="A51" s="131"/>
      <c r="B51" s="131"/>
      <c r="C51" s="131"/>
      <c r="D51" s="131"/>
      <c r="E51" s="131"/>
    </row>
    <row r="52" spans="1:5" ht="12.75">
      <c r="A52" s="131"/>
      <c r="B52" s="131"/>
      <c r="C52" s="131"/>
      <c r="D52" s="131"/>
      <c r="E52" s="131"/>
    </row>
  </sheetData>
  <mergeCells count="3">
    <mergeCell ref="A51:E51"/>
    <mergeCell ref="A52:E52"/>
    <mergeCell ref="A44:E4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K23" sqref="K23"/>
    </sheetView>
  </sheetViews>
  <sheetFormatPr defaultColWidth="9.00390625" defaultRowHeight="12.75"/>
  <cols>
    <col min="1" max="1" width="33.00390625" style="0" customWidth="1"/>
    <col min="2" max="2" width="2.25390625" style="0" customWidth="1"/>
    <col min="3" max="3" width="11.75390625" style="0" customWidth="1"/>
    <col min="4" max="4" width="2.25390625" style="0" customWidth="1"/>
    <col min="5" max="5" width="13.25390625" style="0" customWidth="1"/>
    <col min="6" max="6" width="2.25390625" style="0" customWidth="1"/>
    <col min="7" max="7" width="11.625" style="0" customWidth="1"/>
    <col min="8" max="8" width="2.25390625" style="0" customWidth="1"/>
    <col min="9" max="9" width="12.00390625" style="0" customWidth="1"/>
  </cols>
  <sheetData>
    <row r="1" spans="1:7" s="37" customFormat="1" ht="15">
      <c r="A1" s="112" t="s">
        <v>0</v>
      </c>
      <c r="B1" s="1"/>
      <c r="C1" s="1"/>
      <c r="D1" s="1"/>
      <c r="E1" s="1"/>
      <c r="F1" s="1"/>
      <c r="G1"/>
    </row>
    <row r="2" spans="1:9" ht="13.5" thickBot="1">
      <c r="A2" s="3"/>
      <c r="B2" s="3"/>
      <c r="C2" s="3"/>
      <c r="D2" s="3"/>
      <c r="E2" s="3"/>
      <c r="F2" s="3"/>
      <c r="G2" s="64"/>
      <c r="H2" s="64"/>
      <c r="I2" s="6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122" t="s">
        <v>78</v>
      </c>
      <c r="B6" s="40"/>
      <c r="C6" s="40"/>
      <c r="D6" s="40"/>
      <c r="E6" s="37"/>
      <c r="F6" s="37"/>
      <c r="G6" s="37"/>
      <c r="H6" s="37"/>
      <c r="I6" s="37"/>
    </row>
    <row r="7" spans="1:9" ht="12.75">
      <c r="A7" s="40" t="s">
        <v>138</v>
      </c>
      <c r="B7" s="40"/>
      <c r="C7" s="40"/>
      <c r="D7" s="40"/>
      <c r="E7" s="37"/>
      <c r="F7" s="37"/>
      <c r="G7" s="37"/>
      <c r="H7" s="37"/>
      <c r="I7" s="37"/>
    </row>
    <row r="8" spans="1:9" ht="12.75">
      <c r="A8" s="37" t="s">
        <v>79</v>
      </c>
      <c r="B8" s="37"/>
      <c r="C8" s="37"/>
      <c r="D8" s="37"/>
      <c r="E8" s="37"/>
      <c r="F8" s="37"/>
      <c r="G8" s="37"/>
      <c r="H8" s="37"/>
      <c r="I8" s="37"/>
    </row>
    <row r="9" spans="1:9" ht="38.25">
      <c r="A9" s="115" t="s">
        <v>80</v>
      </c>
      <c r="B9" s="5"/>
      <c r="C9" s="116" t="s">
        <v>81</v>
      </c>
      <c r="D9" s="5"/>
      <c r="E9" s="116" t="s">
        <v>82</v>
      </c>
      <c r="F9" s="5"/>
      <c r="G9" s="116" t="s">
        <v>135</v>
      </c>
      <c r="H9" s="5"/>
      <c r="I9" s="116" t="s">
        <v>83</v>
      </c>
    </row>
    <row r="10" spans="1:9" ht="12.75">
      <c r="A10" s="5"/>
      <c r="B10" s="5"/>
      <c r="C10" s="117"/>
      <c r="D10" s="5"/>
      <c r="E10" s="117"/>
      <c r="F10" s="5"/>
      <c r="G10" s="123"/>
      <c r="H10" s="124"/>
      <c r="I10" s="123"/>
    </row>
    <row r="11" spans="1:9" ht="15.75">
      <c r="A11" s="40" t="s">
        <v>139</v>
      </c>
      <c r="B11" s="37"/>
      <c r="C11" s="120" t="s">
        <v>14</v>
      </c>
      <c r="D11" s="120"/>
      <c r="E11" s="120" t="s">
        <v>14</v>
      </c>
      <c r="F11" s="37"/>
      <c r="G11" s="125">
        <f>баланс!H36</f>
        <v>30970</v>
      </c>
      <c r="H11" s="125"/>
      <c r="I11" s="125">
        <f>G11</f>
        <v>30970</v>
      </c>
    </row>
    <row r="12" spans="1:9" ht="26.25">
      <c r="A12" s="118" t="s">
        <v>84</v>
      </c>
      <c r="B12" s="37"/>
      <c r="C12" s="120" t="s">
        <v>14</v>
      </c>
      <c r="D12" s="120"/>
      <c r="E12" s="120" t="s">
        <v>14</v>
      </c>
      <c r="F12" s="37"/>
      <c r="G12" s="125"/>
      <c r="H12" s="125"/>
      <c r="I12" s="125"/>
    </row>
    <row r="13" spans="1:9" ht="26.25">
      <c r="A13" s="118" t="s">
        <v>85</v>
      </c>
      <c r="B13" s="37"/>
      <c r="C13" s="120" t="s">
        <v>14</v>
      </c>
      <c r="D13" s="120"/>
      <c r="E13" s="120" t="s">
        <v>14</v>
      </c>
      <c r="F13" s="37"/>
      <c r="G13" s="125"/>
      <c r="H13" s="125"/>
      <c r="I13" s="125"/>
    </row>
    <row r="14" spans="1:9" ht="39">
      <c r="A14" s="118" t="s">
        <v>118</v>
      </c>
      <c r="B14" s="37"/>
      <c r="C14" s="120" t="s">
        <v>14</v>
      </c>
      <c r="D14" s="120"/>
      <c r="E14" s="120" t="s">
        <v>14</v>
      </c>
      <c r="F14" s="37"/>
      <c r="G14" s="125"/>
      <c r="H14" s="125"/>
      <c r="I14" s="125"/>
    </row>
    <row r="15" spans="1:9" ht="15.75">
      <c r="A15" s="37"/>
      <c r="B15" s="37"/>
      <c r="C15" s="120"/>
      <c r="D15" s="120"/>
      <c r="E15" s="120" t="s">
        <v>14</v>
      </c>
      <c r="F15" s="37"/>
      <c r="G15" s="125"/>
      <c r="H15" s="125"/>
      <c r="I15" s="125"/>
    </row>
    <row r="16" spans="1:9" ht="15.75">
      <c r="A16" s="37" t="s">
        <v>86</v>
      </c>
      <c r="B16" s="37"/>
      <c r="C16" s="120" t="s">
        <v>14</v>
      </c>
      <c r="D16" s="120"/>
      <c r="E16" s="120" t="s">
        <v>14</v>
      </c>
      <c r="F16" s="37"/>
      <c r="G16" s="125">
        <f>'отчет о прибыли'!C25</f>
        <v>5319</v>
      </c>
      <c r="H16" s="125"/>
      <c r="I16" s="125">
        <f>G16</f>
        <v>5319</v>
      </c>
    </row>
    <row r="17" spans="1:9" ht="15.75">
      <c r="A17" s="37"/>
      <c r="B17" s="37"/>
      <c r="C17" s="120"/>
      <c r="D17" s="120"/>
      <c r="E17" s="120" t="s">
        <v>14</v>
      </c>
      <c r="F17" s="37"/>
      <c r="G17" s="125"/>
      <c r="H17" s="125"/>
      <c r="I17" s="125"/>
    </row>
    <row r="18" spans="1:9" ht="15.75">
      <c r="A18" s="37" t="s">
        <v>87</v>
      </c>
      <c r="B18" s="37"/>
      <c r="C18" s="120" t="s">
        <v>14</v>
      </c>
      <c r="D18" s="120"/>
      <c r="E18" s="120" t="s">
        <v>14</v>
      </c>
      <c r="F18" s="37"/>
      <c r="G18" s="125"/>
      <c r="H18" s="125"/>
      <c r="I18" s="125"/>
    </row>
    <row r="19" spans="1:9" ht="15.75">
      <c r="A19" s="37" t="s">
        <v>88</v>
      </c>
      <c r="B19" s="37"/>
      <c r="C19" s="120"/>
      <c r="D19" s="120"/>
      <c r="E19" s="120"/>
      <c r="F19" s="37"/>
      <c r="G19" s="125"/>
      <c r="H19" s="125"/>
      <c r="I19" s="125"/>
    </row>
    <row r="20" spans="1:9" ht="26.25">
      <c r="A20" s="118" t="s">
        <v>89</v>
      </c>
      <c r="B20" s="37"/>
      <c r="C20" s="120" t="s">
        <v>14</v>
      </c>
      <c r="D20" s="120"/>
      <c r="E20" s="120" t="s">
        <v>14</v>
      </c>
      <c r="F20" s="37"/>
      <c r="G20" s="125">
        <v>-3862</v>
      </c>
      <c r="H20" s="125"/>
      <c r="I20" s="125">
        <f>G20</f>
        <v>-3862</v>
      </c>
    </row>
    <row r="21" spans="1:9" ht="15.75">
      <c r="A21" s="37"/>
      <c r="B21" s="37"/>
      <c r="C21" s="120"/>
      <c r="D21" s="120"/>
      <c r="E21" s="120"/>
      <c r="F21" s="37"/>
      <c r="G21" s="125"/>
      <c r="H21" s="125"/>
      <c r="I21" s="125"/>
    </row>
    <row r="22" spans="1:9" ht="15.75">
      <c r="A22" s="119" t="s">
        <v>140</v>
      </c>
      <c r="B22" s="37"/>
      <c r="C22" s="121" t="s">
        <v>14</v>
      </c>
      <c r="D22" s="120"/>
      <c r="E22" s="121" t="s">
        <v>14</v>
      </c>
      <c r="F22" s="37"/>
      <c r="G22" s="52">
        <f>G11+G16+G20</f>
        <v>32427</v>
      </c>
      <c r="H22" s="125"/>
      <c r="I22" s="52">
        <f>G22</f>
        <v>32427</v>
      </c>
    </row>
    <row r="23" spans="1:9" ht="12.75">
      <c r="A23" s="37" t="s">
        <v>79</v>
      </c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2.75">
      <c r="A25" s="37" t="s">
        <v>53</v>
      </c>
      <c r="B25" s="37"/>
      <c r="C25" s="37"/>
      <c r="D25" s="37"/>
      <c r="E25" s="37" t="s">
        <v>90</v>
      </c>
      <c r="F25" s="37"/>
      <c r="G25" s="37"/>
      <c r="H25" s="37"/>
      <c r="I25" s="37"/>
    </row>
    <row r="26" spans="1:9" ht="12.7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7" t="s">
        <v>91</v>
      </c>
      <c r="B28" s="37"/>
      <c r="C28" s="37"/>
      <c r="D28" s="37"/>
      <c r="E28" s="37" t="s">
        <v>92</v>
      </c>
      <c r="F28" s="37"/>
      <c r="G28" s="37"/>
      <c r="H28" s="37"/>
      <c r="I28" s="3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tabSelected="1" workbookViewId="0" topLeftCell="A13">
      <selection activeCell="F15" sqref="F15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</cols>
  <sheetData>
    <row r="4" spans="1:3" ht="12.75">
      <c r="A4" s="40" t="s">
        <v>94</v>
      </c>
      <c r="B4" s="37"/>
      <c r="C4" s="37"/>
    </row>
    <row r="5" spans="1:3" ht="12.75">
      <c r="A5" s="40" t="s">
        <v>144</v>
      </c>
      <c r="B5" s="37"/>
      <c r="C5" s="37"/>
    </row>
    <row r="6" spans="1:3" ht="13.5" thickBot="1">
      <c r="A6" s="40"/>
      <c r="B6" s="37"/>
      <c r="C6" s="37"/>
    </row>
    <row r="7" spans="1:3" ht="39" thickBot="1">
      <c r="A7" s="94" t="s">
        <v>95</v>
      </c>
      <c r="B7" s="95" t="s">
        <v>96</v>
      </c>
      <c r="C7" s="95" t="s">
        <v>97</v>
      </c>
    </row>
    <row r="8" spans="1:3" ht="26.25" thickBot="1">
      <c r="A8" s="96" t="s">
        <v>98</v>
      </c>
      <c r="B8" s="97" t="s">
        <v>99</v>
      </c>
      <c r="C8" s="98">
        <v>0.028</v>
      </c>
    </row>
    <row r="9" spans="1:3" ht="26.25" thickBot="1">
      <c r="A9" s="96" t="s">
        <v>100</v>
      </c>
      <c r="B9" s="97" t="s">
        <v>101</v>
      </c>
      <c r="C9" s="98">
        <v>0.002</v>
      </c>
    </row>
    <row r="10" spans="1:3" ht="26.25" thickBot="1">
      <c r="A10" s="96" t="s">
        <v>102</v>
      </c>
      <c r="B10" s="97" t="s">
        <v>103</v>
      </c>
      <c r="C10" s="98">
        <v>0</v>
      </c>
    </row>
    <row r="11" spans="1:3" ht="26.25" thickBot="1">
      <c r="A11" s="96" t="s">
        <v>104</v>
      </c>
      <c r="B11" s="97" t="s">
        <v>101</v>
      </c>
      <c r="C11" s="98">
        <v>0.021</v>
      </c>
    </row>
    <row r="12" spans="1:3" ht="26.25" thickBot="1">
      <c r="A12" s="99" t="s">
        <v>105</v>
      </c>
      <c r="B12" s="97" t="s">
        <v>106</v>
      </c>
      <c r="C12" s="98">
        <v>0.746</v>
      </c>
    </row>
    <row r="13" spans="1:3" ht="26.25" thickBot="1">
      <c r="A13" s="99" t="s">
        <v>107</v>
      </c>
      <c r="B13" s="97" t="s">
        <v>108</v>
      </c>
      <c r="C13" s="98">
        <v>0.536</v>
      </c>
    </row>
    <row r="14" spans="1:3" ht="13.5" thickBot="1">
      <c r="A14" s="99" t="s">
        <v>109</v>
      </c>
      <c r="B14" s="97" t="s">
        <v>110</v>
      </c>
      <c r="C14" s="98">
        <v>0.31</v>
      </c>
    </row>
    <row r="15" spans="1:3" ht="13.5" thickBot="1">
      <c r="A15" s="99" t="s">
        <v>111</v>
      </c>
      <c r="B15" s="94" t="s">
        <v>112</v>
      </c>
      <c r="C15" s="100">
        <v>0.737</v>
      </c>
    </row>
    <row r="16" spans="1:3" ht="26.25" thickBot="1">
      <c r="A16" s="99" t="s">
        <v>113</v>
      </c>
      <c r="B16" s="101" t="s">
        <v>99</v>
      </c>
      <c r="C16" s="102">
        <v>0</v>
      </c>
    </row>
    <row r="17" spans="1:3" ht="39" thickBot="1">
      <c r="A17" s="99" t="s">
        <v>114</v>
      </c>
      <c r="B17" s="103" t="s">
        <v>115</v>
      </c>
      <c r="C17" s="104">
        <v>0</v>
      </c>
    </row>
    <row r="18" spans="1:3" ht="12.75">
      <c r="A18" s="37"/>
      <c r="B18" s="37"/>
      <c r="C18" s="37"/>
    </row>
    <row r="19" spans="1:3" ht="12.75">
      <c r="A19" s="37"/>
      <c r="B19" s="37"/>
      <c r="C19" s="37"/>
    </row>
    <row r="20" spans="1:4" ht="12.75">
      <c r="A20" s="65" t="s">
        <v>116</v>
      </c>
      <c r="B20" s="65"/>
      <c r="C20" s="65"/>
      <c r="D20" s="93"/>
    </row>
    <row r="21" spans="1:4" ht="12.75">
      <c r="A21" s="65"/>
      <c r="B21" s="65"/>
      <c r="C21" s="65"/>
      <c r="D21" s="93"/>
    </row>
    <row r="22" spans="1:4" ht="12.75">
      <c r="A22" s="65" t="s">
        <v>117</v>
      </c>
      <c r="B22" s="65"/>
      <c r="C22" s="65"/>
      <c r="D22" s="93"/>
    </row>
    <row r="23" spans="1:3" ht="12.75">
      <c r="A23" s="37"/>
      <c r="B23" s="37"/>
      <c r="C23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2007-04-23T19:13:20Z</cp:lastPrinted>
  <dcterms:created xsi:type="dcterms:W3CDTF">2006-02-27T11:33:30Z</dcterms:created>
  <dcterms:modified xsi:type="dcterms:W3CDTF">2007-05-08T16:09:48Z</dcterms:modified>
  <cp:category/>
  <cp:version/>
  <cp:contentType/>
  <cp:contentStatus/>
</cp:coreProperties>
</file>